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worksheets/sheet7.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mc:AlternateContent xmlns:mc="http://schemas.openxmlformats.org/markup-compatibility/2006">
    <mc:Choice Requires="x15">
      <x15ac:absPath xmlns:x15ac="http://schemas.microsoft.com/office/spreadsheetml/2010/11/ac" url="C:\Users\kwapner.NJDOH\AppData\Local\Microsoft\Windows\Temporary Internet Files\Content.Outlook\RK44B5Z2\"/>
    </mc:Choice>
  </mc:AlternateContent>
  <xr:revisionPtr revIDLastSave="0" documentId="13_ncr:1_{4DDE09E4-262C-4149-8BE7-D923F29585D1}" xr6:coauthVersionLast="36" xr6:coauthVersionMax="36" xr10:uidLastSave="{00000000-0000-0000-0000-000000000000}"/>
  <bookViews>
    <workbookView xWindow="0" yWindow="0" windowWidth="28800" windowHeight="12225" firstSheet="1" activeTab="3" xr2:uid="{00000000-000D-0000-FFFF-FFFF00000000}"/>
  </bookViews>
  <sheets>
    <sheet name="Provider Instructions" sheetId="12" r:id="rId1"/>
    <sheet name="1 Provider Wrap Request" sheetId="1" r:id="rId2"/>
    <sheet name="2 Div. Approval of Wrap Request" sheetId="9" r:id="rId3"/>
    <sheet name="3 Pmt Request and Approval" sheetId="10" r:id="rId4"/>
    <sheet name="Sheet1" sheetId="11" state="hidden" r:id="rId5"/>
    <sheet name="Tasks" sheetId="6" state="hidden" r:id="rId6"/>
    <sheet name="Services and Codes" sheetId="3" state="hidden" r:id="rId7"/>
  </sheets>
  <definedNames>
    <definedName name="Medical">Tasks!$G$2:$G$7</definedName>
    <definedName name="Other">Tasks!$C$13:$C$21</definedName>
    <definedName name="_xlnm.Print_Area" localSheetId="1">'1 Provider Wrap Request'!$A$1:$N$37</definedName>
    <definedName name="_xlnm.Print_Area" localSheetId="2">'2 Div. Approval of Wrap Request'!$A$1:$P$39</definedName>
    <definedName name="_xlnm.Print_Area" localSheetId="0">'Provider Instructions'!$A$1:$C$47</definedName>
    <definedName name="_xlnm.Print_Titles" localSheetId="1">'1 Provider Wrap Request'!$A:$G</definedName>
    <definedName name="_xlnm.Print_Titles" localSheetId="2">'2 Div. Approval of Wrap Request'!$A:$G</definedName>
    <definedName name="_xlnm.Print_Titles" localSheetId="3">'3 Pmt Request and Approval'!$A:$O</definedName>
    <definedName name="_xlnm.Print_Titles" localSheetId="0">'Provider Instructions'!$1:$1</definedName>
    <definedName name="Proc">Tasks!$B$2:$B$49</definedName>
    <definedName name="Proc1">Tasks!$B$2:$B$4</definedName>
    <definedName name="Proc2">Tasks!$B$6:$B$8</definedName>
    <definedName name="Proc3">Tasks!$B$9:$B$12</definedName>
    <definedName name="Proc4">Tasks!$B$13:$B$21</definedName>
    <definedName name="Security">Tasks!$J$2:$J$5</definedName>
    <definedName name="Staffing">Tasks!$C$2:$C$6</definedName>
    <definedName name="Z9004CS">Tasks!$C$2:$C$6</definedName>
    <definedName name="Z9004IC">Tasks!$D$2:$D$6</definedName>
    <definedName name="Z9004PA">Tasks!$F$2:$F$6</definedName>
    <definedName name="Z9004RD">Tasks!$E$2:$E$6</definedName>
    <definedName name="Z9005CS">Tasks!$G$2:$G$7</definedName>
    <definedName name="Z9005IC">Tasks!$H$2:$H$7</definedName>
    <definedName name="Z9005RD">Tasks!$I$2:$I$7</definedName>
    <definedName name="Z9008CS">Tasks!$J$2:$J$5</definedName>
    <definedName name="Z9008IC">Tasks!$K$2:$K$5</definedName>
    <definedName name="Z9008PA">Tasks!$L$2:$L$5</definedName>
    <definedName name="Z9008RD">Tasks!$M$2:$M$5</definedName>
    <definedName name="Z9011CS">Tasks!$C$13</definedName>
    <definedName name="Z9011IC">Tasks!$C$14</definedName>
    <definedName name="Z9011OP">Tasks!$C$17</definedName>
    <definedName name="Z9011PA">Tasks!$C$15</definedName>
    <definedName name="Z9011PC">Tasks!$C$19</definedName>
    <definedName name="Z9011PH">Tasks!$C$18</definedName>
    <definedName name="Z9011RD">Tasks!$C$16</definedName>
    <definedName name="Z9011SD">Tasks!$C$21</definedName>
    <definedName name="Z9011SE">Tasks!$C$20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25" i="1" l="1"/>
  <c r="I26" i="1"/>
  <c r="I27" i="1"/>
  <c r="I28" i="1"/>
  <c r="I29" i="1"/>
  <c r="I30" i="1"/>
  <c r="I31" i="1"/>
  <c r="I32" i="1"/>
  <c r="I33" i="1"/>
  <c r="I34" i="1"/>
  <c r="I24" i="1"/>
  <c r="I23" i="1"/>
  <c r="B33" i="1"/>
  <c r="O33" i="1" s="1"/>
  <c r="M33" i="1" l="1"/>
  <c r="C23" i="9"/>
  <c r="C6" i="10" l="1"/>
  <c r="C5" i="10"/>
  <c r="C6" i="9"/>
  <c r="C5" i="9"/>
  <c r="Y15" i="10" l="1"/>
  <c r="P3" i="10"/>
  <c r="Y16" i="10"/>
  <c r="D18" i="10"/>
  <c r="D17" i="10"/>
  <c r="C15" i="10"/>
  <c r="C14" i="10"/>
  <c r="C13" i="10"/>
  <c r="C11" i="10"/>
  <c r="C9" i="10"/>
  <c r="C8" i="10"/>
  <c r="C3" i="10"/>
  <c r="C2" i="10"/>
  <c r="L16" i="9" l="1"/>
  <c r="L15" i="9"/>
  <c r="D17" i="9"/>
  <c r="F3" i="9"/>
  <c r="D18" i="9"/>
  <c r="C15" i="9"/>
  <c r="C14" i="9"/>
  <c r="C13" i="9"/>
  <c r="C11" i="9"/>
  <c r="C9" i="9"/>
  <c r="C8" i="9"/>
  <c r="C3" i="9"/>
  <c r="C2" i="9"/>
  <c r="K23" i="9" l="1"/>
  <c r="C39" i="10" l="1"/>
  <c r="B39" i="10"/>
  <c r="F23" i="9" l="1"/>
  <c r="CX36" i="10" l="1"/>
  <c r="CO36" i="10"/>
  <c r="CN36" i="10"/>
  <c r="CM36" i="10"/>
  <c r="CI36" i="10"/>
  <c r="BZ36" i="10"/>
  <c r="BY36" i="10"/>
  <c r="BX36" i="10"/>
  <c r="BT36" i="10"/>
  <c r="BK36" i="10"/>
  <c r="BJ36" i="10"/>
  <c r="BI36" i="10"/>
  <c r="BE36" i="10"/>
  <c r="AV36" i="10"/>
  <c r="AU36" i="10"/>
  <c r="AT36" i="10"/>
  <c r="Q36" i="10"/>
  <c r="R36" i="10"/>
  <c r="AG36" i="10"/>
  <c r="AF36" i="10"/>
  <c r="B24" i="1" l="1"/>
  <c r="M24" i="1" l="1"/>
  <c r="O24" i="1" s="1"/>
  <c r="I32" i="9"/>
  <c r="U33" i="10" s="1"/>
  <c r="I31" i="9"/>
  <c r="U32" i="10" s="1"/>
  <c r="I25" i="9"/>
  <c r="U26" i="10" s="1"/>
  <c r="I24" i="9"/>
  <c r="U25" i="10" s="1"/>
  <c r="I28" i="9"/>
  <c r="U29" i="10" s="1"/>
  <c r="I27" i="9"/>
  <c r="U28" i="10" s="1"/>
  <c r="I34" i="9"/>
  <c r="U35" i="10" s="1"/>
  <c r="I30" i="9"/>
  <c r="U31" i="10" s="1"/>
  <c r="I26" i="9"/>
  <c r="U27" i="10" s="1"/>
  <c r="I33" i="9"/>
  <c r="U34" i="10" s="1"/>
  <c r="I29" i="9"/>
  <c r="U30" i="10" s="1"/>
  <c r="I23" i="9"/>
  <c r="U24" i="10" s="1"/>
  <c r="D25" i="10"/>
  <c r="E25" i="10"/>
  <c r="D26" i="10"/>
  <c r="E26" i="10"/>
  <c r="D27" i="10"/>
  <c r="E27" i="10"/>
  <c r="D28" i="10"/>
  <c r="E28" i="10"/>
  <c r="D29" i="10"/>
  <c r="E29" i="10"/>
  <c r="D30" i="10"/>
  <c r="E30" i="10"/>
  <c r="D31" i="10"/>
  <c r="E31" i="10"/>
  <c r="D32" i="10"/>
  <c r="E32" i="10"/>
  <c r="D33" i="10"/>
  <c r="E33" i="10"/>
  <c r="D34" i="10"/>
  <c r="E34" i="10"/>
  <c r="D35" i="10"/>
  <c r="E35" i="10"/>
  <c r="E24" i="10"/>
  <c r="D24" i="10"/>
  <c r="D24" i="9"/>
  <c r="E24" i="9"/>
  <c r="D25" i="9"/>
  <c r="E25" i="9"/>
  <c r="D26" i="9"/>
  <c r="E26" i="9"/>
  <c r="D27" i="9"/>
  <c r="E27" i="9"/>
  <c r="D28" i="9"/>
  <c r="E28" i="9"/>
  <c r="D29" i="9"/>
  <c r="E29" i="9"/>
  <c r="D30" i="9"/>
  <c r="E30" i="9"/>
  <c r="D31" i="9"/>
  <c r="E31" i="9"/>
  <c r="D32" i="9"/>
  <c r="E32" i="9"/>
  <c r="D33" i="9"/>
  <c r="E33" i="9"/>
  <c r="D34" i="9"/>
  <c r="E34" i="9"/>
  <c r="E23" i="9"/>
  <c r="D23" i="9"/>
  <c r="L24" i="9" l="1"/>
  <c r="AP36" i="10"/>
  <c r="AE36" i="10"/>
  <c r="M25" i="10" l="1"/>
  <c r="AC25" i="10" s="1"/>
  <c r="N25" i="10"/>
  <c r="M26" i="10"/>
  <c r="N26" i="10"/>
  <c r="M27" i="10"/>
  <c r="AC27" i="10" s="1"/>
  <c r="N27" i="10"/>
  <c r="M28" i="10"/>
  <c r="N28" i="10"/>
  <c r="M29" i="10"/>
  <c r="AC29" i="10" s="1"/>
  <c r="N29" i="10"/>
  <c r="M30" i="10"/>
  <c r="N30" i="10"/>
  <c r="M31" i="10"/>
  <c r="AC31" i="10" s="1"/>
  <c r="N31" i="10"/>
  <c r="M32" i="10"/>
  <c r="N32" i="10"/>
  <c r="M33" i="10"/>
  <c r="AC33" i="10" s="1"/>
  <c r="N33" i="10"/>
  <c r="M34" i="10"/>
  <c r="N34" i="10"/>
  <c r="M35" i="10"/>
  <c r="AC35" i="10" s="1"/>
  <c r="N35" i="10"/>
  <c r="N24" i="10"/>
  <c r="M24" i="10"/>
  <c r="AC24" i="10" s="1"/>
  <c r="J25" i="10"/>
  <c r="K25" i="10"/>
  <c r="J26" i="10"/>
  <c r="K26" i="10"/>
  <c r="J27" i="10"/>
  <c r="K27" i="10"/>
  <c r="J28" i="10"/>
  <c r="K28" i="10"/>
  <c r="J29" i="10"/>
  <c r="K29" i="10"/>
  <c r="J30" i="10"/>
  <c r="K30" i="10"/>
  <c r="J31" i="10"/>
  <c r="K31" i="10"/>
  <c r="J32" i="10"/>
  <c r="K32" i="10"/>
  <c r="J33" i="10"/>
  <c r="K33" i="10"/>
  <c r="J34" i="10"/>
  <c r="K34" i="10"/>
  <c r="J35" i="10"/>
  <c r="K35" i="10"/>
  <c r="J24" i="10"/>
  <c r="H25" i="10"/>
  <c r="I25" i="10" s="1"/>
  <c r="H26" i="10"/>
  <c r="I26" i="10" s="1"/>
  <c r="H27" i="10"/>
  <c r="H28" i="10"/>
  <c r="H29" i="10"/>
  <c r="I29" i="10" s="1"/>
  <c r="H30" i="10"/>
  <c r="I30" i="10" s="1"/>
  <c r="H31" i="10"/>
  <c r="H32" i="10"/>
  <c r="H33" i="10"/>
  <c r="I33" i="10" s="1"/>
  <c r="H34" i="10"/>
  <c r="I34" i="10" s="1"/>
  <c r="H35" i="10"/>
  <c r="I35" i="10" s="1"/>
  <c r="H24" i="10"/>
  <c r="F25" i="10"/>
  <c r="F26" i="10"/>
  <c r="F27" i="10"/>
  <c r="F28" i="10"/>
  <c r="F29" i="10"/>
  <c r="F30" i="10"/>
  <c r="F31" i="10"/>
  <c r="F32" i="10"/>
  <c r="F33" i="10"/>
  <c r="F34" i="10"/>
  <c r="F35" i="10"/>
  <c r="F24" i="10"/>
  <c r="C25" i="10"/>
  <c r="C26" i="10"/>
  <c r="C27" i="10"/>
  <c r="C28" i="10"/>
  <c r="C29" i="10"/>
  <c r="C30" i="10"/>
  <c r="C31" i="10"/>
  <c r="C32" i="10"/>
  <c r="C33" i="10"/>
  <c r="C34" i="10"/>
  <c r="C35" i="10"/>
  <c r="C24" i="10"/>
  <c r="A25" i="10"/>
  <c r="B25" i="10" s="1"/>
  <c r="A26" i="10"/>
  <c r="B26" i="10" s="1"/>
  <c r="A27" i="10"/>
  <c r="B27" i="10" s="1"/>
  <c r="A28" i="10"/>
  <c r="B28" i="10" s="1"/>
  <c r="A29" i="10"/>
  <c r="B29" i="10" s="1"/>
  <c r="A30" i="10"/>
  <c r="B30" i="10" s="1"/>
  <c r="A31" i="10"/>
  <c r="B31" i="10" s="1"/>
  <c r="A32" i="10"/>
  <c r="B32" i="10" s="1"/>
  <c r="A33" i="10"/>
  <c r="B33" i="10" s="1"/>
  <c r="A34" i="10"/>
  <c r="B34" i="10" s="1"/>
  <c r="A35" i="10"/>
  <c r="B35" i="10" s="1"/>
  <c r="A24" i="10"/>
  <c r="B24" i="10" s="1"/>
  <c r="J25" i="9"/>
  <c r="K25" i="9"/>
  <c r="J26" i="9"/>
  <c r="K26" i="9"/>
  <c r="J27" i="9"/>
  <c r="K27" i="9"/>
  <c r="J28" i="9"/>
  <c r="K28" i="9"/>
  <c r="J29" i="9"/>
  <c r="K29" i="9"/>
  <c r="J30" i="9"/>
  <c r="K30" i="9"/>
  <c r="J31" i="9"/>
  <c r="K31" i="9"/>
  <c r="J32" i="9"/>
  <c r="K32" i="9"/>
  <c r="J33" i="9"/>
  <c r="K33" i="9"/>
  <c r="J34" i="9"/>
  <c r="K34" i="9"/>
  <c r="J24" i="9"/>
  <c r="K24" i="9"/>
  <c r="J23" i="9"/>
  <c r="H24" i="9"/>
  <c r="H25" i="9"/>
  <c r="H26" i="9"/>
  <c r="H27" i="9"/>
  <c r="H28" i="9"/>
  <c r="H29" i="9"/>
  <c r="H30" i="9"/>
  <c r="H31" i="9"/>
  <c r="H32" i="9"/>
  <c r="H33" i="9"/>
  <c r="H34" i="9"/>
  <c r="H23" i="9"/>
  <c r="F24" i="9"/>
  <c r="F25" i="9"/>
  <c r="F26" i="9"/>
  <c r="F27" i="9"/>
  <c r="F28" i="9"/>
  <c r="F29" i="9"/>
  <c r="F30" i="9"/>
  <c r="F31" i="9"/>
  <c r="F32" i="9"/>
  <c r="F33" i="9"/>
  <c r="F34" i="9"/>
  <c r="D35" i="9"/>
  <c r="C24" i="9"/>
  <c r="C25" i="9"/>
  <c r="C26" i="9"/>
  <c r="C27" i="9"/>
  <c r="C28" i="9"/>
  <c r="C29" i="9"/>
  <c r="C30" i="9"/>
  <c r="C31" i="9"/>
  <c r="C32" i="9"/>
  <c r="C33" i="9"/>
  <c r="C34" i="9"/>
  <c r="A24" i="9"/>
  <c r="B24" i="9" s="1"/>
  <c r="A25" i="9"/>
  <c r="B25" i="9" s="1"/>
  <c r="A26" i="9"/>
  <c r="B26" i="9" s="1"/>
  <c r="A27" i="9"/>
  <c r="B27" i="9" s="1"/>
  <c r="A28" i="9"/>
  <c r="B28" i="9" s="1"/>
  <c r="A29" i="9"/>
  <c r="B29" i="9" s="1"/>
  <c r="A30" i="9"/>
  <c r="B30" i="9" s="1"/>
  <c r="A31" i="9"/>
  <c r="B31" i="9" s="1"/>
  <c r="A32" i="9"/>
  <c r="B32" i="9" s="1"/>
  <c r="A33" i="9"/>
  <c r="B33" i="9" s="1"/>
  <c r="A34" i="9"/>
  <c r="B34" i="9" s="1"/>
  <c r="A23" i="9"/>
  <c r="B23" i="9" s="1"/>
  <c r="AA36" i="10"/>
  <c r="P36" i="10"/>
  <c r="E36" i="10"/>
  <c r="D36" i="10"/>
  <c r="N35" i="9"/>
  <c r="E35" i="9"/>
  <c r="Y31" i="10" l="1"/>
  <c r="Y33" i="10"/>
  <c r="Y35" i="10"/>
  <c r="Y29" i="10"/>
  <c r="Y27" i="10"/>
  <c r="Y25" i="10"/>
  <c r="F35" i="9"/>
  <c r="I31" i="10"/>
  <c r="I32" i="10"/>
  <c r="I28" i="10"/>
  <c r="AR35" i="10"/>
  <c r="AN35" i="10"/>
  <c r="AN33" i="10"/>
  <c r="AR33" i="10"/>
  <c r="AR31" i="10"/>
  <c r="AN31" i="10"/>
  <c r="AN29" i="10"/>
  <c r="AR29" i="10"/>
  <c r="AR27" i="10"/>
  <c r="AR25" i="10"/>
  <c r="AN25" i="10"/>
  <c r="AR24" i="10"/>
  <c r="BG24" i="10" s="1"/>
  <c r="W34" i="10"/>
  <c r="AJ34" i="10"/>
  <c r="W26" i="10"/>
  <c r="AJ26" i="10"/>
  <c r="W35" i="10"/>
  <c r="AJ35" i="10"/>
  <c r="W29" i="10"/>
  <c r="AJ29" i="10"/>
  <c r="W33" i="10"/>
  <c r="AJ33" i="10"/>
  <c r="W25" i="10"/>
  <c r="AJ25" i="10"/>
  <c r="W30" i="10"/>
  <c r="AJ30" i="10"/>
  <c r="M36" i="10"/>
  <c r="Y34" i="10"/>
  <c r="AC34" i="10"/>
  <c r="Y32" i="10"/>
  <c r="AC32" i="10"/>
  <c r="Y30" i="10"/>
  <c r="AC30" i="10"/>
  <c r="Y28" i="10"/>
  <c r="AC28" i="10"/>
  <c r="Y26" i="10"/>
  <c r="AC26" i="10"/>
  <c r="F36" i="10"/>
  <c r="AL33" i="10" l="1"/>
  <c r="AY33" i="10"/>
  <c r="AL35" i="10"/>
  <c r="AY35" i="10"/>
  <c r="BG31" i="10"/>
  <c r="BC31" i="10"/>
  <c r="BG35" i="10"/>
  <c r="BC35" i="10"/>
  <c r="AL34" i="10"/>
  <c r="AY34" i="10"/>
  <c r="AL26" i="10"/>
  <c r="AY26" i="10"/>
  <c r="BG29" i="10"/>
  <c r="BC29" i="10"/>
  <c r="BG33" i="10"/>
  <c r="BC33" i="10"/>
  <c r="AL30" i="10"/>
  <c r="AY30" i="10"/>
  <c r="BG25" i="10"/>
  <c r="BC25" i="10"/>
  <c r="BG27" i="10"/>
  <c r="BC27" i="10"/>
  <c r="BV24" i="10"/>
  <c r="BR24" i="10"/>
  <c r="AL29" i="10"/>
  <c r="AY29" i="10"/>
  <c r="AL25" i="10"/>
  <c r="AY25" i="10"/>
  <c r="AC36" i="10"/>
  <c r="AJ32" i="10"/>
  <c r="W32" i="10"/>
  <c r="W28" i="10"/>
  <c r="AJ28" i="10"/>
  <c r="W31" i="10"/>
  <c r="AJ31" i="10"/>
  <c r="AR28" i="10"/>
  <c r="AN28" i="10"/>
  <c r="AR32" i="10"/>
  <c r="AN32" i="10"/>
  <c r="AN26" i="10"/>
  <c r="AR26" i="10"/>
  <c r="AR30" i="10"/>
  <c r="AN30" i="10"/>
  <c r="AR34" i="10"/>
  <c r="AN34" i="10"/>
  <c r="E35" i="1"/>
  <c r="D35" i="1"/>
  <c r="F35" i="1"/>
  <c r="B25" i="1"/>
  <c r="O25" i="1" l="1"/>
  <c r="M25" i="1"/>
  <c r="L25" i="9" s="1"/>
  <c r="BA26" i="10"/>
  <c r="BN26" i="10"/>
  <c r="AL31" i="10"/>
  <c r="AY31" i="10"/>
  <c r="BV33" i="10"/>
  <c r="BR33" i="10"/>
  <c r="BV35" i="10"/>
  <c r="BR35" i="10"/>
  <c r="BG34" i="10"/>
  <c r="BC34" i="10"/>
  <c r="BG30" i="10"/>
  <c r="BC30" i="10"/>
  <c r="BC32" i="10"/>
  <c r="BG32" i="10"/>
  <c r="AL32" i="10"/>
  <c r="AY32" i="10"/>
  <c r="BA30" i="10"/>
  <c r="BN30" i="10"/>
  <c r="BA34" i="10"/>
  <c r="BN34" i="10"/>
  <c r="BA33" i="10"/>
  <c r="BN33" i="10"/>
  <c r="BA35" i="10"/>
  <c r="BN35" i="10"/>
  <c r="BV29" i="10"/>
  <c r="BR29" i="10"/>
  <c r="BV31" i="10"/>
  <c r="BR31" i="10"/>
  <c r="BV25" i="10"/>
  <c r="BR25" i="10"/>
  <c r="BC26" i="10"/>
  <c r="BG26" i="10"/>
  <c r="BG28" i="10"/>
  <c r="BC28" i="10"/>
  <c r="BV27" i="10"/>
  <c r="BR27" i="10"/>
  <c r="CK24" i="10"/>
  <c r="CG24" i="10"/>
  <c r="BA29" i="10"/>
  <c r="BN29" i="10"/>
  <c r="AL28" i="10"/>
  <c r="AY28" i="10"/>
  <c r="BA25" i="10"/>
  <c r="BN25" i="10"/>
  <c r="AR36" i="10"/>
  <c r="I24" i="10"/>
  <c r="I27" i="10"/>
  <c r="B26" i="1"/>
  <c r="O26" i="1" s="1"/>
  <c r="B27" i="1"/>
  <c r="B28" i="1"/>
  <c r="B29" i="1"/>
  <c r="B30" i="1"/>
  <c r="B31" i="1"/>
  <c r="B32" i="1"/>
  <c r="B34" i="1"/>
  <c r="B23" i="1"/>
  <c r="O30" i="1" l="1"/>
  <c r="M30" i="1"/>
  <c r="O32" i="1"/>
  <c r="M32" i="1"/>
  <c r="O28" i="1"/>
  <c r="M28" i="1"/>
  <c r="O31" i="1"/>
  <c r="M31" i="1"/>
  <c r="L31" i="9" s="1"/>
  <c r="O27" i="1"/>
  <c r="M27" i="1"/>
  <c r="L27" i="9" s="1"/>
  <c r="O34" i="1"/>
  <c r="M34" i="1"/>
  <c r="O29" i="1"/>
  <c r="M29" i="1"/>
  <c r="L29" i="9" s="1"/>
  <c r="M23" i="1"/>
  <c r="L23" i="9" s="1"/>
  <c r="O23" i="1"/>
  <c r="M26" i="1"/>
  <c r="L32" i="9"/>
  <c r="L34" i="9"/>
  <c r="L33" i="9"/>
  <c r="L30" i="9"/>
  <c r="L28" i="9"/>
  <c r="CK31" i="10"/>
  <c r="CG31" i="10"/>
  <c r="BR30" i="10"/>
  <c r="BV30" i="10"/>
  <c r="CK35" i="10"/>
  <c r="CG35" i="10"/>
  <c r="BP34" i="10"/>
  <c r="CC34" i="10"/>
  <c r="BA32" i="10"/>
  <c r="BN32" i="10"/>
  <c r="BP33" i="10"/>
  <c r="CC33" i="10"/>
  <c r="BP30" i="10"/>
  <c r="CC30" i="10"/>
  <c r="BV32" i="10"/>
  <c r="BR32" i="10"/>
  <c r="BP26" i="10"/>
  <c r="CC26" i="10"/>
  <c r="BP35" i="10"/>
  <c r="CC35" i="10"/>
  <c r="BA31" i="10"/>
  <c r="BN31" i="10"/>
  <c r="CK29" i="10"/>
  <c r="CG29" i="10"/>
  <c r="BR34" i="10"/>
  <c r="BV34" i="10"/>
  <c r="CK33" i="10"/>
  <c r="CG33" i="10"/>
  <c r="BV28" i="10"/>
  <c r="BR28" i="10"/>
  <c r="CK27" i="10"/>
  <c r="CG27" i="10"/>
  <c r="BV26" i="10"/>
  <c r="BR26" i="10"/>
  <c r="BG36" i="10"/>
  <c r="CK25" i="10"/>
  <c r="CG25" i="10"/>
  <c r="CZ24" i="10"/>
  <c r="CV24" i="10"/>
  <c r="BP29" i="10"/>
  <c r="CC29" i="10"/>
  <c r="BA28" i="10"/>
  <c r="BN28" i="10"/>
  <c r="BP25" i="10"/>
  <c r="CC25" i="10"/>
  <c r="AJ27" i="10"/>
  <c r="W27" i="10"/>
  <c r="L26" i="9" l="1"/>
  <c r="CK30" i="10"/>
  <c r="CG30" i="10"/>
  <c r="CZ33" i="10"/>
  <c r="CV33" i="10"/>
  <c r="CZ29" i="10"/>
  <c r="CV29" i="10"/>
  <c r="CG32" i="10"/>
  <c r="CK32" i="10"/>
  <c r="CE35" i="10"/>
  <c r="CR35" i="10"/>
  <c r="CT35" i="10" s="1"/>
  <c r="CE33" i="10"/>
  <c r="CR33" i="10"/>
  <c r="CT33" i="10" s="1"/>
  <c r="AL27" i="10"/>
  <c r="AN27" i="10" s="1"/>
  <c r="AY27" i="10"/>
  <c r="BR36" i="10"/>
  <c r="CK34" i="10"/>
  <c r="CG34" i="10"/>
  <c r="BP31" i="10"/>
  <c r="CC31" i="10"/>
  <c r="CE26" i="10"/>
  <c r="CR26" i="10"/>
  <c r="CT26" i="10" s="1"/>
  <c r="CE30" i="10"/>
  <c r="CR30" i="10"/>
  <c r="CT30" i="10" s="1"/>
  <c r="BP32" i="10"/>
  <c r="CC32" i="10"/>
  <c r="CE34" i="10"/>
  <c r="CR34" i="10"/>
  <c r="CT34" i="10" s="1"/>
  <c r="CZ35" i="10"/>
  <c r="CV35" i="10"/>
  <c r="CZ31" i="10"/>
  <c r="CV31" i="10"/>
  <c r="CG26" i="10"/>
  <c r="CK26" i="10"/>
  <c r="CZ25" i="10"/>
  <c r="CV25" i="10"/>
  <c r="CK28" i="10"/>
  <c r="CG28" i="10"/>
  <c r="CZ27" i="10"/>
  <c r="CV27" i="10"/>
  <c r="BV36" i="10"/>
  <c r="CE29" i="10"/>
  <c r="CR29" i="10"/>
  <c r="CT29" i="10" s="1"/>
  <c r="BP28" i="10"/>
  <c r="CC28" i="10"/>
  <c r="CE25" i="10"/>
  <c r="CR25" i="10"/>
  <c r="CT25" i="10" s="1"/>
  <c r="AJ24" i="10"/>
  <c r="W24" i="10"/>
  <c r="Y24" i="10" s="1"/>
  <c r="Y36" i="10" s="1"/>
  <c r="CV34" i="10" l="1"/>
  <c r="CZ34" i="10"/>
  <c r="CZ32" i="10"/>
  <c r="CV32" i="10"/>
  <c r="CE31" i="10"/>
  <c r="CR31" i="10"/>
  <c r="CT31" i="10" s="1"/>
  <c r="BA27" i="10"/>
  <c r="BN27" i="10"/>
  <c r="CE32" i="10"/>
  <c r="CR32" i="10"/>
  <c r="CT32" i="10" s="1"/>
  <c r="CV30" i="10"/>
  <c r="CZ30" i="10"/>
  <c r="CZ28" i="10"/>
  <c r="CV28" i="10"/>
  <c r="CZ26" i="10"/>
  <c r="CV26" i="10"/>
  <c r="CK36" i="10"/>
  <c r="CG36" i="10"/>
  <c r="CE28" i="10"/>
  <c r="CR28" i="10"/>
  <c r="CT28" i="10" s="1"/>
  <c r="AL24" i="10"/>
  <c r="AN24" i="10" s="1"/>
  <c r="AN36" i="10" s="1"/>
  <c r="AY24" i="10"/>
  <c r="CV36" i="10" l="1"/>
  <c r="CZ36" i="10"/>
  <c r="BP27" i="10"/>
  <c r="CC27" i="10"/>
  <c r="BA24" i="10"/>
  <c r="BC24" i="10" s="1"/>
  <c r="BC36" i="10" s="1"/>
  <c r="BN24" i="10"/>
  <c r="CE27" i="10" l="1"/>
  <c r="CR27" i="10"/>
  <c r="CT27" i="10" s="1"/>
  <c r="BP24" i="10"/>
  <c r="CC24" i="10"/>
  <c r="CE24" i="10" l="1"/>
  <c r="CR24" i="10"/>
  <c r="CT24" i="10" s="1"/>
  <c r="K24" i="10"/>
  <c r="L24" i="10" s="1"/>
  <c r="L36" i="10" s="1"/>
</calcChain>
</file>

<file path=xl/sharedStrings.xml><?xml version="1.0" encoding="utf-8"?>
<sst xmlns="http://schemas.openxmlformats.org/spreadsheetml/2006/main" count="1350" uniqueCount="388">
  <si>
    <t>Provider Name</t>
  </si>
  <si>
    <t>NJMHAPP Provider Number</t>
  </si>
  <si>
    <t>Consumer Name</t>
  </si>
  <si>
    <t xml:space="preserve">Proc Code </t>
  </si>
  <si>
    <t>1 Event</t>
  </si>
  <si>
    <t>N/A</t>
  </si>
  <si>
    <t>Z9001</t>
  </si>
  <si>
    <t>CS</t>
  </si>
  <si>
    <t>No set rate - State pricing</t>
  </si>
  <si>
    <t>Community Support Services (CSS)</t>
  </si>
  <si>
    <t xml:space="preserve">Wrap Around - Furniture </t>
  </si>
  <si>
    <t>Z9001CS</t>
  </si>
  <si>
    <t>none</t>
  </si>
  <si>
    <t>IC</t>
  </si>
  <si>
    <t>Integrated Case Management Services (ICMS)</t>
  </si>
  <si>
    <t>Z9001IC</t>
  </si>
  <si>
    <t>PA</t>
  </si>
  <si>
    <t>Program of Assertive Community Treatment (PACT)</t>
  </si>
  <si>
    <t>Z9001PA</t>
  </si>
  <si>
    <t>Z9002</t>
  </si>
  <si>
    <t xml:space="preserve">Wrap Around - Security Deposit </t>
  </si>
  <si>
    <t>Z9002CS</t>
  </si>
  <si>
    <t>Z9002IC</t>
  </si>
  <si>
    <t>Z9002PA</t>
  </si>
  <si>
    <t>Z9003</t>
  </si>
  <si>
    <t>Wrap Around - Utilities</t>
  </si>
  <si>
    <t>Z9003CS</t>
  </si>
  <si>
    <t>Z9003IC</t>
  </si>
  <si>
    <t>Z9003PA</t>
  </si>
  <si>
    <t>Z9004</t>
  </si>
  <si>
    <t>Wrap Around - Staffing</t>
  </si>
  <si>
    <t>Z9004CS</t>
  </si>
  <si>
    <t>Z9004IC</t>
  </si>
  <si>
    <t>RD</t>
  </si>
  <si>
    <t xml:space="preserve">Residential </t>
  </si>
  <si>
    <t>Z9004RD</t>
  </si>
  <si>
    <t>Wrap Around - Medical Services RN - CSS</t>
  </si>
  <si>
    <t>Z9005</t>
  </si>
  <si>
    <t xml:space="preserve">Wrap Around - Medical Services RN </t>
  </si>
  <si>
    <t>Z9005CS</t>
  </si>
  <si>
    <t>Wrap Around - Medical Services RN - ICMS</t>
  </si>
  <si>
    <t>Z9005IC</t>
  </si>
  <si>
    <t>Wrap Around - Medical Services RN - Residential</t>
  </si>
  <si>
    <t>Z9005RD</t>
  </si>
  <si>
    <t>Wrap Around - Medical Services Medications - CSS</t>
  </si>
  <si>
    <t>Z9006</t>
  </si>
  <si>
    <t>Wrap Around - Medical Services Medications</t>
  </si>
  <si>
    <t>Z9006CS</t>
  </si>
  <si>
    <t>Wrap Around - Medical Services Medications - ICMS</t>
  </si>
  <si>
    <t>Z9006IC</t>
  </si>
  <si>
    <t>Wrap Around - Medical Services Medications - PACT</t>
  </si>
  <si>
    <t>Z9006PA</t>
  </si>
  <si>
    <t>Wrap Around - Medical Services Medications - Residential</t>
  </si>
  <si>
    <t>Z9006RD</t>
  </si>
  <si>
    <t>Wrap Around - Medical Services Medications - Outpatient</t>
  </si>
  <si>
    <t>OP</t>
  </si>
  <si>
    <t>Outpatient</t>
  </si>
  <si>
    <t>Z9006OP</t>
  </si>
  <si>
    <t>Wrap Around - Medical Services Medications - Partial Hospital</t>
  </si>
  <si>
    <t>PH</t>
  </si>
  <si>
    <t>Partial Hospital</t>
  </si>
  <si>
    <t>Z9006PH</t>
  </si>
  <si>
    <t xml:space="preserve">Wrap Around - Medical Services Medications - Partial Care </t>
  </si>
  <si>
    <t>PC</t>
  </si>
  <si>
    <t>Partial Care</t>
  </si>
  <si>
    <t>Z9006PC</t>
  </si>
  <si>
    <t>Wrap Around - Equipment - CSS</t>
  </si>
  <si>
    <t>Z9007</t>
  </si>
  <si>
    <t xml:space="preserve">Wrap Around - Equipment </t>
  </si>
  <si>
    <t>Z9007CS</t>
  </si>
  <si>
    <t>Wrap Around - Equipment - ICMS</t>
  </si>
  <si>
    <t>Z9007IC</t>
  </si>
  <si>
    <t>Wrap Around - Equipment - PACT</t>
  </si>
  <si>
    <t>Z9007PA</t>
  </si>
  <si>
    <t>Wrap Around - Equipment - Residential</t>
  </si>
  <si>
    <t>Z9007RD</t>
  </si>
  <si>
    <t>Wrap Around - Security/Monitoring - CSS</t>
  </si>
  <si>
    <t>Z9008</t>
  </si>
  <si>
    <t xml:space="preserve">Wrap Around - Security/Monitoring </t>
  </si>
  <si>
    <t>Z9008CS</t>
  </si>
  <si>
    <t>Wrap Around - Security/Monitoring - ICMS</t>
  </si>
  <si>
    <t>Z9008IC</t>
  </si>
  <si>
    <t>Wrap Around - Security/Monitoring - PACT</t>
  </si>
  <si>
    <t>Z9008PA</t>
  </si>
  <si>
    <t>Wrap Around - Security/Monitoring - Residential</t>
  </si>
  <si>
    <t>Z9008RD</t>
  </si>
  <si>
    <t>Wrap Around - Environmental Modifications -CSS</t>
  </si>
  <si>
    <t>Z9010</t>
  </si>
  <si>
    <t>Wrap Around - Environmental Modifications</t>
  </si>
  <si>
    <t>Z9010CS</t>
  </si>
  <si>
    <t>Wrap Around - Environmental Modifications - ICMS</t>
  </si>
  <si>
    <t>Z9010IC</t>
  </si>
  <si>
    <t>Wrap Around - Environmental Modifications - PACT</t>
  </si>
  <si>
    <t>Z9010PA</t>
  </si>
  <si>
    <t xml:space="preserve">Wrap Around - Environmental Modifications - Residential </t>
  </si>
  <si>
    <t>Z9010RD</t>
  </si>
  <si>
    <t>Other - CSS</t>
  </si>
  <si>
    <t>Z9011</t>
  </si>
  <si>
    <t>Wrap Around - Other</t>
  </si>
  <si>
    <t>Z9011CS</t>
  </si>
  <si>
    <t>Other - ICMS</t>
  </si>
  <si>
    <t>Z9011IC</t>
  </si>
  <si>
    <t>Other - PACT</t>
  </si>
  <si>
    <t>Z9011PA</t>
  </si>
  <si>
    <t>Other - Residential</t>
  </si>
  <si>
    <t>Z9011RD</t>
  </si>
  <si>
    <t>Other - Outpatient</t>
  </si>
  <si>
    <t>Z9011OP</t>
  </si>
  <si>
    <t xml:space="preserve">Other - Partial Hospital </t>
  </si>
  <si>
    <t>Z9011PH</t>
  </si>
  <si>
    <t>Other - Partial Care</t>
  </si>
  <si>
    <t>Z9011PC</t>
  </si>
  <si>
    <t>Other - Supported Employment</t>
  </si>
  <si>
    <t>SE</t>
  </si>
  <si>
    <t>Supported Employment</t>
  </si>
  <si>
    <t>Z9011SE</t>
  </si>
  <si>
    <t>Other - Supported Education</t>
  </si>
  <si>
    <t>SD</t>
  </si>
  <si>
    <t>Supported Education</t>
  </si>
  <si>
    <t>Z9011SD</t>
  </si>
  <si>
    <t>Wrap Around Furniture CSS</t>
  </si>
  <si>
    <t>Wrap Around Furniture ICMS</t>
  </si>
  <si>
    <t>Wrap Around Furniture PACT</t>
  </si>
  <si>
    <t>Wrap Around Security Deposit CSS</t>
  </si>
  <si>
    <t>Wrap Around Security Deposit PACT</t>
  </si>
  <si>
    <t>Wrap Around Utilities CSS</t>
  </si>
  <si>
    <t>Wrap Around Utilities ICMS</t>
  </si>
  <si>
    <t>Wrap Around Utilities PACT</t>
  </si>
  <si>
    <t>Wrap Around Staffing CSS</t>
  </si>
  <si>
    <t>Wrap Around Staffing ICMS</t>
  </si>
  <si>
    <t>Wrap Around Staffing Residential</t>
  </si>
  <si>
    <t>Wrap Around Security Deposit ICMS</t>
  </si>
  <si>
    <t>Staffing ICMS</t>
  </si>
  <si>
    <t>Staffing CSS</t>
  </si>
  <si>
    <t>Utilities PACT</t>
  </si>
  <si>
    <t>Utilities ICMS</t>
  </si>
  <si>
    <t>Utilities CSS</t>
  </si>
  <si>
    <t>Security Deposit PACT</t>
  </si>
  <si>
    <t>Security Deposit ICMS</t>
  </si>
  <si>
    <t>Security Deposit CSS</t>
  </si>
  <si>
    <t>Furniture PACT</t>
  </si>
  <si>
    <t>Furniture ICMS</t>
  </si>
  <si>
    <t>Furniture CSS</t>
  </si>
  <si>
    <t>Staffing Residential</t>
  </si>
  <si>
    <t>Medical Services RN CSS</t>
  </si>
  <si>
    <t>Medical Services RN ICMS</t>
  </si>
  <si>
    <t>Medical Services RN Residential</t>
  </si>
  <si>
    <t>Equipment CSS</t>
  </si>
  <si>
    <t>Equipment ICMS</t>
  </si>
  <si>
    <t>Equipment PACT</t>
  </si>
  <si>
    <t>Equipment Residential</t>
  </si>
  <si>
    <t>Security/Monitoring CSS</t>
  </si>
  <si>
    <t>Security/Monitoring  ICMS</t>
  </si>
  <si>
    <t>Security/Monitoring PACT</t>
  </si>
  <si>
    <t>Security/Monitoring Residential</t>
  </si>
  <si>
    <t>Other CSS</t>
  </si>
  <si>
    <t>Other ICMS</t>
  </si>
  <si>
    <t>Other PACT</t>
  </si>
  <si>
    <t>Other Residential</t>
  </si>
  <si>
    <t>Other Outpatient</t>
  </si>
  <si>
    <t xml:space="preserve">Other Partial Hospital </t>
  </si>
  <si>
    <t>Other Partial Care</t>
  </si>
  <si>
    <t>Other Supported Employment</t>
  </si>
  <si>
    <t>Other Supported Education</t>
  </si>
  <si>
    <t>Wrap Service Type (Use Drop Down Values)</t>
  </si>
  <si>
    <t>Amount Per Proc Code Per Hour</t>
  </si>
  <si>
    <t>Total Hours</t>
  </si>
  <si>
    <t>Total Hours/Day</t>
  </si>
  <si>
    <t>Total Days</t>
  </si>
  <si>
    <t>Dollar Amount of Request (Whole Dollars)</t>
  </si>
  <si>
    <t xml:space="preserve">Description and Justification </t>
  </si>
  <si>
    <t>Amount</t>
  </si>
  <si>
    <t>Reason for Variance From Request</t>
  </si>
  <si>
    <t>Additional Information Re Staffing</t>
  </si>
  <si>
    <t>Total Calculated Staffing Amount</t>
  </si>
  <si>
    <t>Date Request Made</t>
  </si>
  <si>
    <t>Provider Contact Person</t>
  </si>
  <si>
    <t>PROVIDER Request</t>
  </si>
  <si>
    <t>PROVIDER Report of Actual Service Delivery and Request For Payment</t>
  </si>
  <si>
    <t>Total Staffing Dollar Amount (Rounded) Must Agree With Dollar Amount of Request</t>
  </si>
  <si>
    <t>Additional Documentation When Requesting Staffing</t>
  </si>
  <si>
    <t>Staff Person(s) Name(s) and Credential</t>
  </si>
  <si>
    <t>Reason for Variance From Provider's Request for Payment</t>
  </si>
  <si>
    <t>When Request Is For Staffing Specify Task (Use Drop Down Values)</t>
  </si>
  <si>
    <t xml:space="preserve">Total </t>
  </si>
  <si>
    <t xml:space="preserve">Lower Of Approved Amount, Request or Calculated Amount </t>
  </si>
  <si>
    <t>Approval Date</t>
  </si>
  <si>
    <t>Approval Staff Person</t>
  </si>
  <si>
    <t xml:space="preserve">DMHAS Approval/Denial of REQUEST To Access Wrap Funding </t>
  </si>
  <si>
    <t>Payment Amount Requested</t>
  </si>
  <si>
    <t>Amount Approved By DMHAS</t>
  </si>
  <si>
    <t xml:space="preserve">DMHAS Originally Approved Request to Access Wrap Funds </t>
  </si>
  <si>
    <t>Balance of Originally Approved Request Available</t>
  </si>
  <si>
    <t>DMHAS Approval/Denial of Request For Payment</t>
  </si>
  <si>
    <t>Translation services</t>
  </si>
  <si>
    <t>PICA</t>
  </si>
  <si>
    <t>Injection monitoring</t>
  </si>
  <si>
    <t>Blood pressure monitoring</t>
  </si>
  <si>
    <t>Oral medication administration</t>
  </si>
  <si>
    <t>Medication monitoring</t>
  </si>
  <si>
    <t>Other medical services / ordered by a physician</t>
  </si>
  <si>
    <t>Other staffing services</t>
  </si>
  <si>
    <t>Monitor at risk behavior</t>
  </si>
  <si>
    <t>Follow through support</t>
  </si>
  <si>
    <t>Site level security</t>
  </si>
  <si>
    <t>Injection administration</t>
  </si>
  <si>
    <t xml:space="preserve">Other security monitoring </t>
  </si>
  <si>
    <t xml:space="preserve">Security List </t>
  </si>
  <si>
    <t>Proc</t>
  </si>
  <si>
    <t>Staffing</t>
  </si>
  <si>
    <t xml:space="preserve">Medical </t>
  </si>
  <si>
    <t>LPN MAX EXCEPT OTHER ROX SAID LOOK AT STATE BD MAY NEED LATER TO GO TO RN</t>
  </si>
  <si>
    <t>AA DEGREE OK USE BUT OTHER - NO MAX</t>
  </si>
  <si>
    <r>
      <rPr>
        <b/>
        <sz val="11"/>
        <color theme="1"/>
        <rFont val="Calibri"/>
        <family val="2"/>
        <scheme val="minor"/>
      </rPr>
      <t>Other</t>
    </r>
    <r>
      <rPr>
        <sz val="11"/>
        <color theme="1"/>
        <rFont val="Calibri"/>
        <family val="2"/>
        <scheme val="minor"/>
      </rPr>
      <t xml:space="preserve"> staffing services</t>
    </r>
  </si>
  <si>
    <r>
      <rPr>
        <b/>
        <sz val="11"/>
        <color theme="1"/>
        <rFont val="Calibri"/>
        <family val="2"/>
        <scheme val="minor"/>
      </rPr>
      <t xml:space="preserve">Other </t>
    </r>
    <r>
      <rPr>
        <sz val="11"/>
        <color theme="1"/>
        <rFont val="Calibri"/>
        <family val="2"/>
        <scheme val="minor"/>
      </rPr>
      <t xml:space="preserve">security monitoring </t>
    </r>
  </si>
  <si>
    <t xml:space="preserve">Service </t>
  </si>
  <si>
    <t>MAXIMUM Amount Per Proc Code Per Hour</t>
  </si>
  <si>
    <t>Provider Requested Rate/Hour (Including Fringe)</t>
  </si>
  <si>
    <t>Lower of Provider Request or Max State Rate</t>
  </si>
  <si>
    <t>Cognitive behavioral therapy</t>
  </si>
  <si>
    <t>Fee-for-Service (FFS) Wrap Request &amp; Delivery Form</t>
  </si>
  <si>
    <t>Tab #1 Provider Wrap Request (to be submitted to DMHAS by provider via NJMHAPP ticket)</t>
  </si>
  <si>
    <t>Field Name</t>
  </si>
  <si>
    <t>Field Description</t>
  </si>
  <si>
    <t>Name of FFS provider agency submitting the Wrap request on behalf of the consumer</t>
  </si>
  <si>
    <t xml:space="preserve">Name of consumer on whose behalf the provider agency is seeking Wrap funds </t>
  </si>
  <si>
    <t>Date of submission of Wrap request to the NJ Division of Mental Health &amp; Addiction Services (DMHAS)</t>
  </si>
  <si>
    <t>Provider Contact Phone Number</t>
  </si>
  <si>
    <t>Contact telephone number for the provider contact person</t>
  </si>
  <si>
    <t>Summary of Client Issues</t>
  </si>
  <si>
    <t>Description of consumer's situation, any services they are currently receiving, any gaps that would support the request for Wrap funds to facilitate the consumer's discharge from a state or county hospital, entrance into the community, etc. and explain why there are no other resources available to meet this need</t>
  </si>
  <si>
    <t>WRAP Service Type</t>
  </si>
  <si>
    <t>Procedure Code</t>
  </si>
  <si>
    <t>Procedure code aligned to the appropriate FFS program and program element (this field will auto populate based on the WRAP Service Type selected)</t>
  </si>
  <si>
    <t>Description and Justification</t>
  </si>
  <si>
    <t>Start Date</t>
  </si>
  <si>
    <t>End Date</t>
  </si>
  <si>
    <t>End date of any services or activities are provided to consumer</t>
  </si>
  <si>
    <t>Dollar Amount of Request</t>
  </si>
  <si>
    <t>When Request is for Staffing Specify Task</t>
  </si>
  <si>
    <t>Maximum Amount per Procedure Code</t>
  </si>
  <si>
    <t>Provider Requested Rate per Hour</t>
  </si>
  <si>
    <t>Total Hours per Day</t>
  </si>
  <si>
    <t xml:space="preserve">Total Days
</t>
  </si>
  <si>
    <t>Total number of days the select staffing service will be provided to the consumer (this number cannot exceed the duration specified in the start / end date fields of the request)</t>
  </si>
  <si>
    <t>Total Staffing Dollar Amount</t>
  </si>
  <si>
    <t>Tab #2 Approval of Wrap Request</t>
  </si>
  <si>
    <t>This tab will be completed by Division staff and returned with a line by line approval/modification of the request.</t>
  </si>
  <si>
    <t>Tab # 3 Payment Request and Approval</t>
  </si>
  <si>
    <t>Columns A - M will pre-populate based upon wrap services approved by Division staff on Tab 2.</t>
  </si>
  <si>
    <t xml:space="preserve">General Info </t>
  </si>
  <si>
    <t xml:space="preserve">This tab will be used for both the provider to report actual services delivered and for Division staff to evaluate and approve payment. </t>
  </si>
  <si>
    <t xml:space="preserve">Start and End Date </t>
  </si>
  <si>
    <t xml:space="preserve">Staff Person Name(s) and Credentials, and Total Hours </t>
  </si>
  <si>
    <t>This  Column will auto calculate with the balance remaining, if any, between the originally approved request and all payments.</t>
  </si>
  <si>
    <t>Amount Approved By DMHAS and Reason for Variance</t>
  </si>
  <si>
    <t>Worksheet Reference</t>
  </si>
  <si>
    <t>C2</t>
  </si>
  <si>
    <t>C3</t>
  </si>
  <si>
    <t>C5</t>
  </si>
  <si>
    <t>C6</t>
  </si>
  <si>
    <t>C8</t>
  </si>
  <si>
    <t>C9</t>
  </si>
  <si>
    <t>F3-K9</t>
  </si>
  <si>
    <t xml:space="preserve">These columns are used by Division staff to record approved payment amounts related to each request for payment and reasons for any variances from requested amounts. </t>
  </si>
  <si>
    <t>Record start and end date during which services were rendered for  the applicable payment request.  These dates must be within the date range of the approved request.</t>
  </si>
  <si>
    <t>Rate/Hour</t>
  </si>
  <si>
    <r>
      <rPr>
        <b/>
        <sz val="11"/>
        <rFont val="Calibri"/>
        <family val="2"/>
        <scheme val="minor"/>
      </rPr>
      <t>Purpose:</t>
    </r>
    <r>
      <rPr>
        <sz val="11"/>
        <rFont val="Calibri"/>
        <family val="2"/>
        <scheme val="minor"/>
      </rPr>
      <t xml:space="preserve">  The FFS Wrap Request &amp; Delivery form shall be used by provider agencies under Fee-For-Service contract with DMHAS to provide CSS, ICMS, PACT, Residential, Out Patient, Partial Hospital, Partial Care, Supported Employment or Supported Education services to adult consumers with mental illness.
All of the terms and conditions of the Fee-for-Service WRAP Guidelines and Procedures apply.  Wrap funds are limited  to only those services and expenditures that: (a) address a specific, special need under exigent circumstances;  (b) facilitate consumer discharge from a State or county psychiatric hospital, divert hospital admission, or maintain community tenure; and (c) are not duplicative of any service  or expense covered or eligible for reimbursement under existing program guidelines (including services  that  should be part of contracts that remain in a cost reimbursement model)  or the terms and conditions outlined in the DMHAS Mental Health Fee-For-Services Program Provider Manual.</t>
    </r>
  </si>
  <si>
    <t>Provider agency's unique NJMHAPP identification number</t>
  </si>
  <si>
    <t xml:space="preserve">Applicable wrap service type and FFS program element </t>
  </si>
  <si>
    <t>Start date of any services or activities will be  provided to consumer. Please set start and end dates to assure there is sufficient time to complete the services.  Requests for payment with dates of service outside this range will not be allowed to be entered on the template.</t>
  </si>
  <si>
    <t>Dollar amount in whole dollars for services being requested for the specific program and program element (e.g. acquisition of furniture, security deposit, medical injection monitoring, etc.)</t>
  </si>
  <si>
    <t xml:space="preserve">Hourly rate to be requested by the provider agency for the individual(s) that will provide the staffing related services to the consumer (this rate shall NOT exceed the rate listed in the Maximum Amount per Procedure Code field) NOTE:  For employees, use salary &amp; fringe; for consultants, use rate per consultant contract.  </t>
  </si>
  <si>
    <t>Total</t>
  </si>
  <si>
    <t>Total amount of request</t>
  </si>
  <si>
    <t>Medical Services CSS</t>
  </si>
  <si>
    <t>Medical Services ICMS</t>
  </si>
  <si>
    <t>Medical Services Residential</t>
  </si>
  <si>
    <t>Dialectic Behavioral Therapy</t>
  </si>
  <si>
    <t>Specialized Treatment for Sex Offenders</t>
  </si>
  <si>
    <t>Specialized Behavioral Intervention Treatment</t>
  </si>
  <si>
    <t>Eating Disorder Therapy</t>
  </si>
  <si>
    <t xml:space="preserve">Injections </t>
  </si>
  <si>
    <t>Blood pressure checks</t>
  </si>
  <si>
    <t>Medications ICMS</t>
  </si>
  <si>
    <t>Medications CSS</t>
  </si>
  <si>
    <t>Medications PACT</t>
  </si>
  <si>
    <t>Medications Residential</t>
  </si>
  <si>
    <t>Medications Outpatient</t>
  </si>
  <si>
    <t>Medications Partial Hospital</t>
  </si>
  <si>
    <t xml:space="preserve">Medications Partial Care </t>
  </si>
  <si>
    <t xml:space="preserve"> </t>
  </si>
  <si>
    <t>Yes</t>
  </si>
  <si>
    <t>No</t>
  </si>
  <si>
    <t xml:space="preserve">Staffing PACT </t>
  </si>
  <si>
    <t>Z9004PA</t>
  </si>
  <si>
    <t>A18-29</t>
  </si>
  <si>
    <t>B18-29</t>
  </si>
  <si>
    <t>C18-29</t>
  </si>
  <si>
    <t>D18-29</t>
  </si>
  <si>
    <t>Amount Requested</t>
  </si>
  <si>
    <t>Service Month</t>
  </si>
  <si>
    <t>Division of Mental Health and Addiction Services Wrap Request For Service, Approval/Denial of Request For Service, and Request for Reimbursement and Approval/Denial of  Payment Form</t>
  </si>
  <si>
    <t>Consumer's unique NJMHAPP identification number - if known at date of request.  If not known then the NJMHAPP consumer number must be known and entered on tab 3 when requesting payment.</t>
  </si>
  <si>
    <t>Consumer's unique NJMHAPP identification number - if not populated based on completion from tab 1, then the NJMHAPP consumer number must be known and entered here when requesting payment.</t>
  </si>
  <si>
    <t>Environmental Health &amp; Safety CSS</t>
  </si>
  <si>
    <t>Environmental Health &amp; Safety ICMS</t>
  </si>
  <si>
    <t>Environmental Health &amp; Safety PACT</t>
  </si>
  <si>
    <t xml:space="preserve">Environmental Health &amp; Safety Residential </t>
  </si>
  <si>
    <r>
      <t xml:space="preserve">Description of service or item being requested and any reason this service or item is necessary.  </t>
    </r>
    <r>
      <rPr>
        <b/>
        <i/>
        <sz val="11"/>
        <color theme="1"/>
        <rFont val="Calibri"/>
        <family val="2"/>
        <scheme val="minor"/>
      </rPr>
      <t xml:space="preserve">When requesting furniture or equipment provide an itemized list in the cell.  </t>
    </r>
    <r>
      <rPr>
        <sz val="11"/>
        <color theme="1"/>
        <rFont val="Calibri"/>
        <family val="2"/>
        <scheme val="minor"/>
      </rPr>
      <t>For 1x subsidy start-up requests, furnishings/related items should be itemized with approximate amounts noted for each [e.g. bedroom set/mattress ($1500); sofa ($500) etc.]</t>
    </r>
  </si>
  <si>
    <r>
      <t>Description of specific staffing</t>
    </r>
    <r>
      <rPr>
        <sz val="11"/>
        <color rgb="FFFF0000"/>
        <rFont val="Calibri"/>
        <family val="2"/>
        <scheme val="minor"/>
      </rPr>
      <t>-</t>
    </r>
    <r>
      <rPr>
        <sz val="11"/>
        <color theme="1"/>
        <rFont val="Calibri"/>
        <family val="2"/>
        <scheme val="minor"/>
      </rPr>
      <t xml:space="preserve">related services to be rendered to the consumer </t>
    </r>
  </si>
  <si>
    <r>
      <t>Maximum hourly rate available for the staffing</t>
    </r>
    <r>
      <rPr>
        <sz val="11"/>
        <color rgb="FFFF0000"/>
        <rFont val="Calibri"/>
        <family val="2"/>
        <scheme val="minor"/>
      </rPr>
      <t>-</t>
    </r>
    <r>
      <rPr>
        <sz val="11"/>
        <color theme="1"/>
        <rFont val="Calibri"/>
        <family val="2"/>
        <scheme val="minor"/>
      </rPr>
      <t xml:space="preserve">related service to be rendered to the consumer (this field will auto populate based on the staffing task selected and is detailed in the FFS Provider Program Manual) </t>
    </r>
  </si>
  <si>
    <r>
      <t>Number of hours that the staffing</t>
    </r>
    <r>
      <rPr>
        <sz val="11"/>
        <color rgb="FFFF0000"/>
        <rFont val="Calibri"/>
        <family val="2"/>
        <scheme val="minor"/>
      </rPr>
      <t>-</t>
    </r>
    <r>
      <rPr>
        <sz val="11"/>
        <color theme="1"/>
        <rFont val="Calibri"/>
        <family val="2"/>
        <scheme val="minor"/>
      </rPr>
      <t xml:space="preserve">related service will be provided to the consumer </t>
    </r>
  </si>
  <si>
    <r>
      <t>Dollar value of services being requested for the specific staffing</t>
    </r>
    <r>
      <rPr>
        <sz val="11"/>
        <color rgb="FFFF0000"/>
        <rFont val="Calibri"/>
        <family val="2"/>
        <scheme val="minor"/>
      </rPr>
      <t>-</t>
    </r>
    <r>
      <rPr>
        <sz val="11"/>
        <color theme="1"/>
        <rFont val="Calibri"/>
        <family val="2"/>
        <scheme val="minor"/>
      </rPr>
      <t>related request by program and program element (this amount has to = the amount specified in Column F, Dollar Amount of Request).</t>
    </r>
  </si>
  <si>
    <r>
      <t>When the service involves procedure codes for staffing, medical services or security monitoring services, columns T - V must be completed.  Record the name and credentials of the staff person(s) who delivered the service in Column T and the cumulative number of hours in increments of tenths of an hour (</t>
    </r>
    <r>
      <rPr>
        <b/>
        <sz val="11"/>
        <color theme="1"/>
        <rFont val="Calibri"/>
        <family val="2"/>
        <scheme val="minor"/>
      </rPr>
      <t>i.e.:</t>
    </r>
    <r>
      <rPr>
        <sz val="11"/>
        <color theme="1"/>
        <rFont val="Calibri"/>
        <family val="2"/>
        <scheme val="minor"/>
      </rPr>
      <t xml:space="preserve"> .1hr, .2 hrs, etc.) during the period for which payment is being requested in column V.  For example if the staff person worked a half hour during the period record .5 hours.  The other columns in this section will auto calculate.  </t>
    </r>
  </si>
  <si>
    <t>Provider Name:</t>
  </si>
  <si>
    <t>Consumer Name:</t>
  </si>
  <si>
    <t>Date Request Made:</t>
  </si>
  <si>
    <t>Provider Contact Person:</t>
  </si>
  <si>
    <t xml:space="preserve">  </t>
  </si>
  <si>
    <t>Is This Request The First For This Consumer This Fiscal Year?  (Yes/No):</t>
  </si>
  <si>
    <t xml:space="preserve">For Subsidy-related Requests, Identify Source of Subsidy (DMHAS, DCA SRAP/Section 8, etc): </t>
  </si>
  <si>
    <t>County of service:</t>
  </si>
  <si>
    <t>County of Service:</t>
  </si>
  <si>
    <t>MH FFS Program Element:</t>
  </si>
  <si>
    <t>Consumer's Net Family Assets LESS than $2,000? (Yes/No):</t>
  </si>
  <si>
    <t>County of Service</t>
  </si>
  <si>
    <t>County in which the consumer is receiving services</t>
  </si>
  <si>
    <t>MH FFS Program Element</t>
  </si>
  <si>
    <t>Program in which the consumer is registered</t>
  </si>
  <si>
    <t>NJMHAPP Consumer ID # (assigned upon registration in NJMHAPP):</t>
  </si>
  <si>
    <t>NJMHAPP Consumer ID #</t>
  </si>
  <si>
    <t>C13</t>
  </si>
  <si>
    <t>C14</t>
  </si>
  <si>
    <t xml:space="preserve">Name of point of contact from the provider agency to whom DMHAS could engage for any questions related to the Wrap request </t>
  </si>
  <si>
    <t>C15</t>
  </si>
  <si>
    <t>Subsidy-related requests</t>
  </si>
  <si>
    <t>Identify source of consumer's subsidy (DMHAS, DCA SRAP/Section 8, other)</t>
  </si>
  <si>
    <t>Date Subsidy Awarded</t>
  </si>
  <si>
    <t>Provide approximate date subsidy was awarded</t>
  </si>
  <si>
    <t>L15</t>
  </si>
  <si>
    <t>L16</t>
  </si>
  <si>
    <t>D17</t>
  </si>
  <si>
    <t>Request first for consumer this FY</t>
  </si>
  <si>
    <t>Yes/No dropdown</t>
  </si>
  <si>
    <t>Provide ticket number of previous request</t>
  </si>
  <si>
    <t>If NOT first request this FY</t>
  </si>
  <si>
    <t>D23-34</t>
  </si>
  <si>
    <t>E23-34</t>
  </si>
  <si>
    <t>F23-34</t>
  </si>
  <si>
    <t>H23-34</t>
  </si>
  <si>
    <t>I23-34</t>
  </si>
  <si>
    <t>J23-34</t>
  </si>
  <si>
    <t>K23-34</t>
  </si>
  <si>
    <t>L23-34</t>
  </si>
  <si>
    <t>M23-34</t>
  </si>
  <si>
    <t>F35</t>
  </si>
  <si>
    <t xml:space="preserve">NJMHAPP Consumer ID # </t>
  </si>
  <si>
    <t>A24-M35</t>
  </si>
  <si>
    <t>Row 20</t>
  </si>
  <si>
    <t>Complete the applicable cell(s) on Row 24 for the service month corresponding to the dates services were delivered and for which payment is being requested.   Providers complete Columns  P-Y as discussed below.  The Division will evaluate and approve using Columns AA - AC and return the template to the provider.  When interim payments are being requested over an extended period of time, providers continue to complete applicable columns starting with Column AE in the same manner as Columns P-Y.</t>
  </si>
  <si>
    <t>Record amount requested to be paid in payment cycle identified on Row 20.  Consult the Provider Manual for payment cycle numbers corresponding to specific dates.</t>
  </si>
  <si>
    <t>P24-P35, AE24-AE35, Etc.</t>
  </si>
  <si>
    <t>Q24-R35, AF24-AG35, Etc.</t>
  </si>
  <si>
    <t>T24-V35, AI24- AK35, Etc.</t>
  </si>
  <si>
    <t>AA24- AB35, BT24- BU35, Etc.</t>
  </si>
  <si>
    <t>AC24-35, 
AR24-35, Etc.</t>
  </si>
  <si>
    <t xml:space="preserve">Medicaid Provider # in NJMHAPP: </t>
  </si>
  <si>
    <t>Provider Contact Phone #:</t>
  </si>
  <si>
    <t>If NOT the First Request This Fiscal Year, Provide NJMHAPP Ticket Number of the LAST Request:</t>
  </si>
  <si>
    <t>If NOT the First Request This Fiscal Year, provide NJMHAPP Ticket Number of the LAST Request:</t>
  </si>
  <si>
    <t>When Request Is For Staffing OR Other Medical Services Ordered on Hourly Basis, Specify Task (Use Drop Down Values)</t>
  </si>
  <si>
    <t>Other Staffing</t>
  </si>
  <si>
    <r>
      <rPr>
        <b/>
        <sz val="11"/>
        <color theme="1"/>
        <rFont val="Calibri"/>
        <family val="2"/>
        <scheme val="minor"/>
      </rPr>
      <t>Detailed Summary of Consumer Issues:</t>
    </r>
    <r>
      <rPr>
        <sz val="11"/>
        <color theme="1"/>
        <rFont val="Calibri"/>
        <family val="2"/>
        <scheme val="minor"/>
      </rPr>
      <t xml:space="preserve"> </t>
    </r>
  </si>
  <si>
    <t>Date Subsidy was Awarded, if known (month/year):</t>
  </si>
  <si>
    <t>Approval/Denial Date</t>
  </si>
  <si>
    <t>Start Date  (MM/DD/YYYY)</t>
  </si>
  <si>
    <t>End Date  (MM/DD/YYYY)</t>
  </si>
  <si>
    <t>End Date (MM/DD/YYYY)</t>
  </si>
  <si>
    <t xml:space="preserve">Date Subsidy was Awarded, if known (month/year):       </t>
  </si>
  <si>
    <r>
      <rPr>
        <b/>
        <sz val="11"/>
        <color theme="1"/>
        <rFont val="Calibri"/>
        <family val="2"/>
        <scheme val="minor"/>
      </rPr>
      <t xml:space="preserve">Detailed Summary of Consumer Issues: </t>
    </r>
    <r>
      <rPr>
        <sz val="11"/>
        <color theme="1"/>
        <rFont val="Calibri"/>
        <family val="2"/>
        <scheme val="minor"/>
      </rPr>
      <t xml:space="preserve">  </t>
    </r>
  </si>
  <si>
    <t>Approva/ Denial Date</t>
  </si>
  <si>
    <t>Start Date               (MM/DD/YYYY)</t>
  </si>
  <si>
    <t>Start Date (MM/DD/YYYY)</t>
  </si>
  <si>
    <t>Start Date   (MM/DD/YYYY)</t>
  </si>
  <si>
    <r>
      <rPr>
        <b/>
        <sz val="12"/>
        <color theme="1"/>
        <rFont val="Calibri"/>
        <family val="2"/>
        <scheme val="minor"/>
      </rPr>
      <t>For Subsidy-related Requests, Identify Source of Subsidy</t>
    </r>
    <r>
      <rPr>
        <b/>
        <sz val="11"/>
        <color theme="1"/>
        <rFont val="Calibri"/>
        <family val="2"/>
        <scheme val="minor"/>
      </rPr>
      <t xml:space="preserve"> (DMHAS, DCA SRAP/Section 8, etc): </t>
    </r>
  </si>
  <si>
    <r>
      <rPr>
        <b/>
        <sz val="12"/>
        <color theme="1"/>
        <rFont val="Calibri"/>
        <family val="2"/>
        <scheme val="minor"/>
      </rPr>
      <t>Detailed Summary of Consumer Issues:</t>
    </r>
    <r>
      <rPr>
        <sz val="12"/>
        <color theme="1"/>
        <rFont val="Calibri"/>
        <family val="2"/>
        <scheme val="minor"/>
      </rPr>
      <t xml:space="preserve"> </t>
    </r>
  </si>
  <si>
    <t>(Revised: 1-18-2019)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</si>
</sst>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5" formatCode="&quot;$&quot;#,##0_);\(&quot;$&quot;#,##0\)"/>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mmmm\ d\,\ yyyy"/>
    <numFmt numFmtId="166" formatCode="#,##0.0"/>
    <numFmt numFmtId="167" formatCode="#,##0.000"/>
    <numFmt numFmtId="168" formatCode="0.0000"/>
    <numFmt numFmtId="169" formatCode="0.000000"/>
    <numFmt numFmtId="170" formatCode="#,##0.0_);[Red]\(#,##0.0\)"/>
    <numFmt numFmtId="171" formatCode="#,##0.000_);[Red]\(#,##0.000\)"/>
    <numFmt numFmtId="172" formatCode="#,##0.0000_);[Red]\(#,##0.0000\)"/>
    <numFmt numFmtId="173" formatCode="#,##0.00000_);[Red]\(#,##0.00000\)"/>
    <numFmt numFmtId="174" formatCode="0.0%"/>
    <numFmt numFmtId="175" formatCode="0.00000%"/>
    <numFmt numFmtId="176" formatCode="&quot;$&quot;#,##0"/>
    <numFmt numFmtId="177" formatCode="_(&quot;$&quot;* #,##0_);_(&quot;$&quot;* \(#,##0\);_(&quot;$&quot;* &quot;-&quot;??_);_(@_)"/>
  </numFmts>
  <fonts count="60">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color indexed="8"/>
      <name val="Calibri"/>
      <family val="2"/>
    </font>
    <font>
      <sz val="11"/>
      <color indexed="9"/>
      <name val="Calibri"/>
      <family val="2"/>
    </font>
    <font>
      <sz val="10"/>
      <color indexed="10"/>
      <name val="Arial"/>
      <family val="2"/>
    </font>
    <font>
      <sz val="11"/>
      <color indexed="20"/>
      <name val="Calibri"/>
      <family val="2"/>
    </font>
    <font>
      <sz val="12"/>
      <name val="Times New Roman"/>
      <family val="1"/>
    </font>
    <font>
      <b/>
      <sz val="11"/>
      <color indexed="52"/>
      <name val="Calibri"/>
      <family val="2"/>
    </font>
    <font>
      <b/>
      <sz val="11"/>
      <color indexed="9"/>
      <name val="Calibri"/>
      <family val="2"/>
    </font>
    <font>
      <sz val="11"/>
      <color theme="1"/>
      <name val="Arial"/>
      <family val="2"/>
    </font>
    <font>
      <sz val="10"/>
      <color rgb="FF000000"/>
      <name val="Arial"/>
      <family val="2"/>
    </font>
    <font>
      <sz val="10"/>
      <color theme="1"/>
      <name val="Tahoma"/>
      <family val="2"/>
    </font>
    <font>
      <sz val="11"/>
      <color theme="1"/>
      <name val="Calibri"/>
      <family val="2"/>
    </font>
    <font>
      <sz val="10"/>
      <name val="MUnivers"/>
    </font>
    <font>
      <b/>
      <i/>
      <sz val="10"/>
      <name val="Arial"/>
      <family val="2"/>
    </font>
    <font>
      <sz val="10"/>
      <color indexed="17"/>
      <name val="Arial"/>
      <family val="2"/>
    </font>
    <font>
      <i/>
      <sz val="11"/>
      <color indexed="23"/>
      <name val="Calibri"/>
      <family val="2"/>
    </font>
    <font>
      <sz val="1"/>
      <color indexed="8"/>
      <name val="Courier"/>
      <family val="3"/>
    </font>
    <font>
      <sz val="11"/>
      <color indexed="17"/>
      <name val="Calibri"/>
      <family val="2"/>
    </font>
    <font>
      <sz val="12"/>
      <color indexed="17"/>
      <name val="Times New Roman"/>
      <family val="1"/>
    </font>
    <font>
      <b/>
      <sz val="15"/>
      <color indexed="56"/>
      <name val="Calibri"/>
      <family val="2"/>
    </font>
    <font>
      <b/>
      <sz val="13"/>
      <color indexed="56"/>
      <name val="Calibri"/>
      <family val="2"/>
    </font>
    <font>
      <b/>
      <sz val="11"/>
      <color indexed="56"/>
      <name val="Calibri"/>
      <family val="2"/>
    </font>
    <font>
      <u/>
      <sz val="11"/>
      <color theme="10"/>
      <name val="Arial"/>
      <family val="2"/>
    </font>
    <font>
      <sz val="11"/>
      <color indexed="62"/>
      <name val="Calibri"/>
      <family val="2"/>
    </font>
    <font>
      <sz val="11"/>
      <color indexed="52"/>
      <name val="Calibri"/>
      <family val="2"/>
    </font>
    <font>
      <sz val="36"/>
      <name val="Times New Roman"/>
      <family val="1"/>
    </font>
    <font>
      <sz val="48"/>
      <name val="Times New Roman"/>
      <family val="1"/>
    </font>
    <font>
      <sz val="11"/>
      <color indexed="60"/>
      <name val="Calibri"/>
      <family val="2"/>
    </font>
    <font>
      <sz val="12"/>
      <color theme="1"/>
      <name val="Calibri"/>
      <family val="2"/>
      <scheme val="minor"/>
    </font>
    <font>
      <b/>
      <sz val="11"/>
      <color indexed="63"/>
      <name val="Calibri"/>
      <family val="2"/>
    </font>
    <font>
      <sz val="10"/>
      <color indexed="39"/>
      <name val="Arial"/>
      <family val="2"/>
    </font>
    <font>
      <b/>
      <sz val="18"/>
      <color indexed="56"/>
      <name val="Cambria"/>
      <family val="2"/>
    </font>
    <font>
      <b/>
      <sz val="11"/>
      <color indexed="8"/>
      <name val="Calibri"/>
      <family val="2"/>
    </font>
    <font>
      <sz val="10"/>
      <name val="Helv"/>
    </font>
    <font>
      <sz val="11"/>
      <color indexed="10"/>
      <name val="Calibri"/>
      <family val="2"/>
    </font>
    <font>
      <sz val="10"/>
      <color indexed="8"/>
      <name val="Arial"/>
      <family val="2"/>
    </font>
    <font>
      <sz val="14"/>
      <color theme="1"/>
      <name val="Calibri"/>
      <family val="2"/>
      <scheme val="minor"/>
    </font>
    <font>
      <sz val="14"/>
      <name val="Arial Narrow"/>
      <family val="2"/>
    </font>
    <font>
      <sz val="14"/>
      <name val="Calibri"/>
      <family val="2"/>
      <scheme val="minor"/>
    </font>
    <font>
      <sz val="14"/>
      <color theme="1"/>
      <name val="Arial Narrow"/>
      <family val="2"/>
    </font>
    <font>
      <sz val="11"/>
      <name val="Calibri"/>
      <family val="2"/>
      <scheme val="minor"/>
    </font>
    <font>
      <b/>
      <sz val="12"/>
      <color theme="1"/>
      <name val="Calibri"/>
      <family val="2"/>
      <scheme val="minor"/>
    </font>
    <font>
      <b/>
      <sz val="10"/>
      <color rgb="FF808080"/>
      <name val="Book Antiqua"/>
      <family val="1"/>
    </font>
    <font>
      <b/>
      <sz val="11"/>
      <name val="Calibri"/>
      <family val="2"/>
      <scheme val="minor"/>
    </font>
    <font>
      <sz val="11"/>
      <color rgb="FF00B0F0"/>
      <name val="Calibri"/>
      <family val="2"/>
      <scheme val="minor"/>
    </font>
    <font>
      <sz val="11"/>
      <color rgb="FFFF0000"/>
      <name val="Calibri"/>
      <family val="2"/>
      <scheme val="minor"/>
    </font>
    <font>
      <i/>
      <sz val="11"/>
      <color theme="1"/>
      <name val="Calibri"/>
      <family val="2"/>
      <scheme val="minor"/>
    </font>
    <font>
      <b/>
      <i/>
      <sz val="11"/>
      <color theme="1"/>
      <name val="Calibri"/>
      <family val="2"/>
      <scheme val="minor"/>
    </font>
    <font>
      <strike/>
      <sz val="11"/>
      <color theme="1"/>
      <name val="Calibri"/>
      <family val="2"/>
      <scheme val="minor"/>
    </font>
    <font>
      <b/>
      <sz val="12"/>
      <color rgb="FFFF0000"/>
      <name val="Calibri"/>
      <family val="2"/>
      <scheme val="minor"/>
    </font>
    <font>
      <b/>
      <sz val="12"/>
      <color rgb="FF0070C0"/>
      <name val="Calibri"/>
      <family val="2"/>
      <scheme val="minor"/>
    </font>
    <font>
      <sz val="12"/>
      <color rgb="FF0070C0"/>
      <name val="Calibri"/>
      <family val="2"/>
      <scheme val="minor"/>
    </font>
    <font>
      <b/>
      <sz val="14"/>
      <color theme="1"/>
      <name val="Calibri"/>
      <family val="2"/>
      <scheme val="minor"/>
    </font>
    <font>
      <sz val="11"/>
      <color rgb="FF000000"/>
      <name val="Calibri"/>
      <family val="2"/>
      <scheme val="minor"/>
    </font>
    <font>
      <sz val="11"/>
      <color rgb="FFFF33CC"/>
      <name val="Calibri"/>
      <family val="2"/>
      <scheme val="minor"/>
    </font>
    <font>
      <b/>
      <sz val="11"/>
      <color rgb="FFFF33CC"/>
      <name val="Calibri"/>
      <family val="2"/>
      <scheme val="minor"/>
    </font>
    <font>
      <sz val="9"/>
      <color theme="1"/>
      <name val="Calibri"/>
      <family val="2"/>
      <scheme val="minor"/>
    </font>
  </fonts>
  <fills count="4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1"/>
        <bgColor indexed="64"/>
      </patternFill>
    </fill>
    <fill>
      <patternFill patternType="solid">
        <fgColor indexed="35"/>
        <bgColor indexed="64"/>
      </patternFill>
    </fill>
    <fill>
      <patternFill patternType="solid">
        <fgColor indexed="22"/>
      </patternFill>
    </fill>
    <fill>
      <patternFill patternType="solid">
        <fgColor indexed="55"/>
      </patternFill>
    </fill>
    <fill>
      <patternFill patternType="solid">
        <fgColor indexed="43"/>
        <bgColor indexed="64"/>
      </patternFill>
    </fill>
    <fill>
      <patternFill patternType="solid">
        <fgColor indexed="11"/>
        <bgColor indexed="44"/>
      </patternFill>
    </fill>
    <fill>
      <patternFill patternType="solid">
        <fgColor indexed="43"/>
      </patternFill>
    </fill>
    <fill>
      <patternFill patternType="solid">
        <fgColor indexed="26"/>
      </patternFill>
    </fill>
    <fill>
      <patternFill patternType="solid">
        <fgColor indexed="31"/>
        <bgColor indexed="64"/>
      </patternFill>
    </fill>
    <fill>
      <patternFill patternType="solid">
        <fgColor indexed="29"/>
        <bgColor indexed="64"/>
      </patternFill>
    </fill>
    <fill>
      <patternFill patternType="solid">
        <fgColor indexed="10"/>
        <bgColor indexed="64"/>
      </patternFill>
    </fill>
    <fill>
      <patternFill patternType="solid">
        <fgColor indexed="13"/>
        <bgColor indexed="64"/>
      </patternFill>
    </fill>
    <fill>
      <patternFill patternType="solid">
        <fgColor rgb="FFFFFF00"/>
        <bgColor indexed="64"/>
      </patternFill>
    </fill>
    <fill>
      <patternFill patternType="solid">
        <fgColor rgb="FF00B0F0"/>
        <bgColor indexed="64"/>
      </patternFill>
    </fill>
    <fill>
      <patternFill patternType="solid">
        <fgColor rgb="FFFF33CC"/>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rgb="FFC00000"/>
        <bgColor indexed="64"/>
      </patternFill>
    </fill>
    <fill>
      <patternFill patternType="solid">
        <fgColor theme="0"/>
        <bgColor indexed="64"/>
      </patternFill>
    </fill>
    <fill>
      <patternFill patternType="solid">
        <fgColor rgb="FF92D050"/>
        <bgColor indexed="64"/>
      </patternFill>
    </fill>
    <fill>
      <patternFill patternType="solid">
        <fgColor rgb="FFFFC000"/>
        <bgColor indexed="64"/>
      </patternFill>
    </fill>
    <fill>
      <patternFill patternType="solid">
        <fgColor theme="5" tint="0.39997558519241921"/>
        <bgColor indexed="64"/>
      </patternFill>
    </fill>
    <fill>
      <patternFill patternType="solid">
        <fgColor theme="4" tint="0.39997558519241921"/>
        <bgColor indexed="64"/>
      </patternFill>
    </fill>
  </fills>
  <borders count="34">
    <border>
      <left/>
      <right/>
      <top/>
      <bottom/>
      <diagonal/>
    </border>
    <border>
      <left/>
      <right/>
      <top style="thin">
        <color auto="1"/>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auto="1"/>
      </top>
      <bottom style="thin">
        <color indexed="64"/>
      </bottom>
      <diagonal/>
    </border>
    <border>
      <left/>
      <right/>
      <top style="thin">
        <color auto="1"/>
      </top>
      <bottom style="thin">
        <color indexed="64"/>
      </bottom>
      <diagonal/>
    </border>
    <border>
      <left/>
      <right/>
      <top style="thin">
        <color indexed="64"/>
      </top>
      <bottom style="double">
        <color indexed="64"/>
      </bottom>
      <diagonal/>
    </border>
    <border>
      <left/>
      <right/>
      <top style="thin">
        <color auto="1"/>
      </top>
      <bottom style="thin">
        <color indexed="64"/>
      </bottom>
      <diagonal/>
    </border>
    <border>
      <left/>
      <right style="thin">
        <color indexed="64"/>
      </right>
      <top style="thin">
        <color auto="1"/>
      </top>
      <bottom style="thin">
        <color indexed="64"/>
      </bottom>
      <diagonal/>
    </border>
    <border>
      <left style="thin">
        <color auto="1"/>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style="double">
        <color indexed="64"/>
      </bottom>
      <diagonal/>
    </border>
    <border>
      <left/>
      <right/>
      <top/>
      <bottom style="double">
        <color indexed="64"/>
      </bottom>
      <diagonal/>
    </border>
  </borders>
  <cellStyleXfs count="323">
    <xf numFmtId="0" fontId="0" fillId="0" borderId="0"/>
    <xf numFmtId="44" fontId="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38" fontId="6" fillId="0" borderId="0">
      <alignment horizontal="left"/>
    </xf>
    <xf numFmtId="0" fontId="7" fillId="3" borderId="0" applyNumberFormat="0" applyBorder="0" applyAlignment="0" applyProtection="0"/>
    <xf numFmtId="38" fontId="3" fillId="20" borderId="0">
      <alignment horizontal="right"/>
    </xf>
    <xf numFmtId="38" fontId="3" fillId="20" borderId="0">
      <alignment horizontal="right"/>
    </xf>
    <xf numFmtId="0" fontId="3" fillId="21" borderId="0">
      <alignment horizontal="left"/>
    </xf>
    <xf numFmtId="0" fontId="3" fillId="21" borderId="0">
      <alignment horizontal="left"/>
    </xf>
    <xf numFmtId="38" fontId="3" fillId="20" borderId="0">
      <alignment horizontal="left"/>
    </xf>
    <xf numFmtId="38" fontId="3" fillId="20" borderId="0">
      <alignment horizontal="left"/>
    </xf>
    <xf numFmtId="3" fontId="8" fillId="21" borderId="0">
      <alignment horizontal="right"/>
    </xf>
    <xf numFmtId="0" fontId="9" fillId="22" borderId="5" applyNumberFormat="0" applyAlignment="0" applyProtection="0"/>
    <xf numFmtId="0" fontId="9" fillId="22" borderId="5" applyNumberFormat="0" applyAlignment="0" applyProtection="0"/>
    <xf numFmtId="0" fontId="9" fillId="22" borderId="5" applyNumberFormat="0" applyAlignment="0" applyProtection="0"/>
    <xf numFmtId="0" fontId="9" fillId="22" borderId="5" applyNumberFormat="0" applyAlignment="0" applyProtection="0"/>
    <xf numFmtId="0" fontId="10" fillId="23" borderId="6" applyNumberFormat="0" applyAlignment="0" applyProtection="0"/>
    <xf numFmtId="43" fontId="1" fillId="0" borderId="0" applyFont="0" applyFill="0" applyBorder="0" applyAlignment="0" applyProtection="0"/>
    <xf numFmtId="43" fontId="1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4"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 fontId="3" fillId="0" borderId="0" applyFill="0" applyBorder="0" applyAlignment="0" applyProtection="0"/>
    <xf numFmtId="3" fontId="3" fillId="0" borderId="0" applyFill="0" applyBorder="0" applyAlignment="0" applyProtection="0"/>
    <xf numFmtId="3" fontId="3" fillId="0" borderId="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4"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5" fillId="0" borderId="0" applyFont="0" applyFill="0" applyBorder="0" applyAlignment="0" applyProtection="0"/>
    <xf numFmtId="44" fontId="16" fillId="0" borderId="0" applyFont="0" applyFill="0" applyBorder="0" applyAlignment="0" applyProtection="0"/>
    <xf numFmtId="44" fontId="3"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6" fontId="3" fillId="0" borderId="0" applyFont="0" applyFill="0" applyBorder="0" applyAlignment="0" applyProtection="0"/>
    <xf numFmtId="5" fontId="3" fillId="0" borderId="0" applyFill="0" applyBorder="0" applyAlignment="0" applyProtection="0"/>
    <xf numFmtId="6" fontId="3" fillId="0" borderId="0" applyFont="0" applyFill="0" applyBorder="0" applyAlignment="0" applyProtection="0"/>
    <xf numFmtId="8" fontId="3" fillId="24" borderId="0">
      <alignment horizontal="left"/>
    </xf>
    <xf numFmtId="8" fontId="3" fillId="24" borderId="0">
      <alignment horizontal="left"/>
    </xf>
    <xf numFmtId="14" fontId="17" fillId="0" borderId="0">
      <alignment horizontal="left"/>
    </xf>
    <xf numFmtId="165" fontId="3" fillId="0" borderId="0" applyFill="0" applyBorder="0" applyAlignment="0" applyProtection="0"/>
    <xf numFmtId="3" fontId="8" fillId="0" borderId="0">
      <alignment horizontal="right"/>
    </xf>
    <xf numFmtId="166" fontId="8" fillId="0" borderId="0">
      <alignment horizontal="right"/>
    </xf>
    <xf numFmtId="4" fontId="8" fillId="0" borderId="0">
      <alignment horizontal="left"/>
    </xf>
    <xf numFmtId="167" fontId="8" fillId="0" borderId="0">
      <alignment horizontal="right"/>
    </xf>
    <xf numFmtId="168" fontId="3" fillId="0" borderId="0"/>
    <xf numFmtId="168" fontId="3" fillId="0" borderId="0"/>
    <xf numFmtId="169" fontId="3" fillId="0" borderId="0"/>
    <xf numFmtId="169" fontId="3" fillId="0" borderId="0"/>
    <xf numFmtId="170" fontId="3" fillId="0" borderId="0"/>
    <xf numFmtId="170" fontId="3" fillId="0" borderId="0"/>
    <xf numFmtId="40" fontId="3" fillId="0" borderId="0"/>
    <xf numFmtId="40" fontId="3" fillId="0" borderId="0"/>
    <xf numFmtId="171" fontId="3" fillId="0" borderId="0"/>
    <xf numFmtId="171" fontId="3" fillId="0" borderId="0"/>
    <xf numFmtId="172" fontId="3" fillId="0" borderId="0"/>
    <xf numFmtId="172" fontId="3" fillId="0" borderId="0"/>
    <xf numFmtId="173" fontId="3" fillId="0" borderId="0"/>
    <xf numFmtId="173" fontId="3" fillId="0" borderId="0"/>
    <xf numFmtId="0" fontId="18" fillId="0" borderId="0" applyNumberFormat="0" applyFill="0" applyBorder="0" applyAlignment="0" applyProtection="0"/>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2" fontId="3" fillId="0" borderId="0" applyFill="0" applyBorder="0" applyAlignment="0" applyProtection="0"/>
    <xf numFmtId="2" fontId="3" fillId="0" borderId="0" applyFill="0" applyBorder="0" applyAlignment="0" applyProtection="0"/>
    <xf numFmtId="0" fontId="20" fillId="4" borderId="0" applyNumberFormat="0" applyBorder="0" applyAlignment="0" applyProtection="0"/>
    <xf numFmtId="38" fontId="3" fillId="25" borderId="0">
      <alignment horizontal="left"/>
    </xf>
    <xf numFmtId="38" fontId="3" fillId="25" borderId="0">
      <alignment horizontal="left"/>
    </xf>
    <xf numFmtId="38" fontId="17" fillId="0" borderId="0">
      <alignment horizontal="left"/>
    </xf>
    <xf numFmtId="3" fontId="21" fillId="0" borderId="0">
      <alignment horizontal="left"/>
    </xf>
    <xf numFmtId="0" fontId="22" fillId="0" borderId="7" applyNumberFormat="0" applyFill="0" applyAlignment="0" applyProtection="0"/>
    <xf numFmtId="0" fontId="23" fillId="0" borderId="8" applyNumberFormat="0" applyFill="0" applyAlignment="0" applyProtection="0"/>
    <xf numFmtId="0" fontId="24" fillId="0" borderId="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38" fontId="3" fillId="0" borderId="0">
      <alignment horizontal="left"/>
    </xf>
    <xf numFmtId="38" fontId="3" fillId="0" borderId="0">
      <alignment horizontal="left"/>
    </xf>
    <xf numFmtId="0" fontId="27" fillId="0" borderId="10"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6" borderId="0" applyNumberFormat="0" applyBorder="0" applyAlignment="0" applyProtection="0"/>
    <xf numFmtId="0" fontId="3" fillId="0" borderId="0"/>
    <xf numFmtId="0" fontId="1"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11" fillId="0" borderId="0"/>
    <xf numFmtId="0" fontId="3" fillId="0" borderId="0"/>
    <xf numFmtId="0" fontId="3" fillId="0" borderId="0"/>
    <xf numFmtId="0" fontId="3" fillId="0" borderId="0"/>
    <xf numFmtId="0" fontId="3" fillId="0" borderId="0"/>
    <xf numFmtId="0" fontId="4" fillId="0" borderId="0"/>
    <xf numFmtId="0" fontId="1" fillId="0" borderId="0"/>
    <xf numFmtId="0" fontId="3" fillId="0" borderId="0"/>
    <xf numFmtId="0" fontId="12" fillId="0" borderId="0"/>
    <xf numFmtId="0" fontId="3" fillId="0" borderId="0"/>
    <xf numFmtId="0" fontId="31" fillId="0" borderId="0"/>
    <xf numFmtId="0" fontId="1" fillId="0" borderId="0"/>
    <xf numFmtId="0" fontId="14" fillId="0" borderId="0"/>
    <xf numFmtId="0" fontId="1" fillId="0" borderId="0"/>
    <xf numFmtId="0" fontId="3" fillId="0" borderId="0"/>
    <xf numFmtId="0" fontId="1" fillId="0" borderId="0"/>
    <xf numFmtId="0" fontId="1" fillId="0" borderId="0"/>
    <xf numFmtId="0" fontId="1" fillId="0" borderId="0"/>
    <xf numFmtId="0" fontId="3" fillId="0" borderId="0"/>
    <xf numFmtId="0" fontId="3" fillId="27" borderId="11" applyNumberFormat="0" applyFont="0" applyAlignment="0" applyProtection="0"/>
    <xf numFmtId="0" fontId="3" fillId="27" borderId="11" applyNumberFormat="0" applyFont="0" applyAlignment="0" applyProtection="0"/>
    <xf numFmtId="0" fontId="3" fillId="27" borderId="11" applyNumberFormat="0" applyFont="0" applyAlignment="0" applyProtection="0"/>
    <xf numFmtId="0" fontId="3" fillId="27" borderId="11" applyNumberFormat="0" applyFont="0" applyAlignment="0" applyProtection="0"/>
    <xf numFmtId="0" fontId="32" fillId="22" borderId="12" applyNumberFormat="0" applyAlignment="0" applyProtection="0"/>
    <xf numFmtId="0" fontId="32" fillId="22" borderId="12" applyNumberFormat="0" applyAlignment="0" applyProtection="0"/>
    <xf numFmtId="0" fontId="32" fillId="22" borderId="12" applyNumberFormat="0" applyAlignment="0" applyProtection="0"/>
    <xf numFmtId="0" fontId="32" fillId="22" borderId="12" applyNumberFormat="0" applyAlignment="0" applyProtection="0"/>
    <xf numFmtId="9" fontId="8" fillId="0" borderId="0">
      <alignment horizontal="right"/>
    </xf>
    <xf numFmtId="174" fontId="8" fillId="0" borderId="0">
      <alignment horizontal="right"/>
    </xf>
    <xf numFmtId="174" fontId="3" fillId="0" borderId="0">
      <alignment horizontal="right"/>
    </xf>
    <xf numFmtId="174" fontId="3" fillId="0" borderId="0">
      <alignment horizontal="right"/>
    </xf>
    <xf numFmtId="10" fontId="8" fillId="0" borderId="0">
      <alignment horizontal="right"/>
    </xf>
    <xf numFmtId="9" fontId="1"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4" fontId="33" fillId="24" borderId="0">
      <alignment horizontal="left"/>
    </xf>
    <xf numFmtId="10" fontId="3" fillId="0" borderId="0"/>
    <xf numFmtId="10" fontId="3" fillId="0" borderId="0"/>
    <xf numFmtId="10" fontId="33" fillId="0" borderId="0" applyFill="0" applyBorder="0" applyAlignment="0" applyProtection="0"/>
    <xf numFmtId="38" fontId="3" fillId="28" borderId="0" applyProtection="0">
      <alignment horizontal="left"/>
    </xf>
    <xf numFmtId="38" fontId="3" fillId="28" borderId="0" applyProtection="0">
      <alignment horizontal="left"/>
    </xf>
    <xf numFmtId="38" fontId="3" fillId="29" borderId="0">
      <alignment horizontal="left"/>
    </xf>
    <xf numFmtId="38" fontId="3" fillId="29" borderId="0">
      <alignment horizontal="left"/>
    </xf>
    <xf numFmtId="3" fontId="8" fillId="30" borderId="0">
      <alignment horizontal="left"/>
    </xf>
    <xf numFmtId="38" fontId="6" fillId="0" borderId="0">
      <alignment horizontal="left"/>
    </xf>
    <xf numFmtId="38" fontId="3" fillId="29" borderId="0">
      <alignment horizontal="right"/>
    </xf>
    <xf numFmtId="38" fontId="3" fillId="29" borderId="0">
      <alignment horizontal="right"/>
    </xf>
    <xf numFmtId="2" fontId="3" fillId="30" borderId="0"/>
    <xf numFmtId="2" fontId="3" fillId="30" borderId="0"/>
    <xf numFmtId="38" fontId="3" fillId="0" borderId="0">
      <alignment horizontal="right"/>
    </xf>
    <xf numFmtId="38" fontId="3" fillId="0" borderId="0">
      <alignment horizontal="right"/>
    </xf>
    <xf numFmtId="175" fontId="3" fillId="0" borderId="0"/>
    <xf numFmtId="175" fontId="3" fillId="0" borderId="0"/>
    <xf numFmtId="0" fontId="34" fillId="0" borderId="0" applyNumberFormat="0" applyFill="0" applyBorder="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6" fillId="0" borderId="14"/>
    <xf numFmtId="38" fontId="3" fillId="0" borderId="0">
      <alignment horizontal="right" textRotation="90"/>
    </xf>
    <xf numFmtId="38" fontId="3" fillId="0" borderId="0">
      <alignment horizontal="right" textRotation="90"/>
    </xf>
    <xf numFmtId="0" fontId="37" fillId="0" borderId="0" applyNumberFormat="0" applyFill="0" applyBorder="0" applyAlignment="0" applyProtection="0"/>
    <xf numFmtId="1" fontId="38" fillId="24" borderId="0">
      <alignment horizontal="left"/>
    </xf>
    <xf numFmtId="1" fontId="33" fillId="24" borderId="0">
      <alignment horizontal="right"/>
    </xf>
    <xf numFmtId="1" fontId="3" fillId="24" borderId="0">
      <alignment horizontal="left"/>
    </xf>
    <xf numFmtId="1" fontId="3" fillId="24" borderId="0">
      <alignment horizontal="left"/>
    </xf>
    <xf numFmtId="3" fontId="8" fillId="31" borderId="0">
      <alignment horizontal="right"/>
    </xf>
    <xf numFmtId="0" fontId="9" fillId="22" borderId="16" applyNumberFormat="0" applyAlignment="0" applyProtection="0"/>
    <xf numFmtId="0" fontId="9" fillId="22" borderId="16" applyNumberFormat="0" applyAlignment="0" applyProtection="0"/>
    <xf numFmtId="0" fontId="9" fillId="22" borderId="16" applyNumberFormat="0" applyAlignment="0" applyProtection="0"/>
    <xf numFmtId="0" fontId="9" fillId="22" borderId="16" applyNumberFormat="0" applyAlignment="0" applyProtection="0"/>
    <xf numFmtId="0" fontId="26" fillId="7" borderId="16" applyNumberFormat="0" applyAlignment="0" applyProtection="0"/>
    <xf numFmtId="0" fontId="26" fillId="7" borderId="16" applyNumberFormat="0" applyAlignment="0" applyProtection="0"/>
    <xf numFmtId="0" fontId="26" fillId="7" borderId="16" applyNumberFormat="0" applyAlignment="0" applyProtection="0"/>
    <xf numFmtId="0" fontId="26" fillId="7" borderId="16" applyNumberFormat="0" applyAlignment="0" applyProtection="0"/>
    <xf numFmtId="0" fontId="3" fillId="27" borderId="17" applyNumberFormat="0" applyFont="0" applyAlignment="0" applyProtection="0"/>
    <xf numFmtId="0" fontId="3" fillId="27" borderId="17" applyNumberFormat="0" applyFont="0" applyAlignment="0" applyProtection="0"/>
    <xf numFmtId="0" fontId="3" fillId="27" borderId="17" applyNumberFormat="0" applyFont="0" applyAlignment="0" applyProtection="0"/>
    <xf numFmtId="0" fontId="3" fillId="27" borderId="17" applyNumberFormat="0" applyFont="0" applyAlignment="0" applyProtection="0"/>
    <xf numFmtId="0" fontId="32" fillId="22" borderId="18" applyNumberFormat="0" applyAlignment="0" applyProtection="0"/>
    <xf numFmtId="0" fontId="32" fillId="22" borderId="18" applyNumberFormat="0" applyAlignment="0" applyProtection="0"/>
    <xf numFmtId="0" fontId="32" fillId="22" borderId="18" applyNumberFormat="0" applyAlignment="0" applyProtection="0"/>
    <xf numFmtId="0" fontId="32" fillId="22" borderId="18" applyNumberFormat="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cellStyleXfs>
  <cellXfs count="225">
    <xf numFmtId="0" fontId="0" fillId="0" borderId="0" xfId="0"/>
    <xf numFmtId="0" fontId="2" fillId="0" borderId="0" xfId="0" applyFont="1" applyAlignment="1">
      <alignment horizontal="center"/>
    </xf>
    <xf numFmtId="0" fontId="0" fillId="0" borderId="0" xfId="0"/>
    <xf numFmtId="0" fontId="0" fillId="0" borderId="0" xfId="0" applyFill="1" applyAlignment="1"/>
    <xf numFmtId="0" fontId="40" fillId="32" borderId="15" xfId="0" applyFont="1" applyFill="1" applyBorder="1" applyAlignment="1">
      <alignment horizontal="center" wrapText="1"/>
    </xf>
    <xf numFmtId="0" fontId="39" fillId="0" borderId="0" xfId="0" applyFont="1" applyFill="1" applyBorder="1" applyAlignment="1"/>
    <xf numFmtId="0" fontId="2" fillId="0" borderId="0" xfId="0" applyFont="1" applyAlignment="1">
      <alignment horizontal="center" wrapText="1"/>
    </xf>
    <xf numFmtId="0" fontId="40" fillId="32" borderId="15" xfId="0" applyFont="1" applyFill="1" applyBorder="1" applyAlignment="1">
      <alignment horizontal="left"/>
    </xf>
    <xf numFmtId="0" fontId="40" fillId="32" borderId="15" xfId="0" applyFont="1" applyFill="1" applyBorder="1" applyAlignment="1">
      <alignment horizontal="center"/>
    </xf>
    <xf numFmtId="0" fontId="41" fillId="0" borderId="1" xfId="0" applyFont="1" applyFill="1" applyBorder="1" applyAlignment="1">
      <alignment horizontal="left" wrapText="1"/>
    </xf>
    <xf numFmtId="0" fontId="40" fillId="32" borderId="20" xfId="0" applyFont="1" applyFill="1" applyBorder="1" applyAlignment="1">
      <alignment horizontal="left"/>
    </xf>
    <xf numFmtId="0" fontId="40" fillId="32" borderId="20" xfId="0" applyFont="1" applyFill="1" applyBorder="1" applyAlignment="1">
      <alignment horizontal="center" wrapText="1"/>
    </xf>
    <xf numFmtId="0" fontId="40" fillId="32" borderId="20" xfId="0" applyFont="1" applyFill="1" applyBorder="1" applyAlignment="1">
      <alignment horizontal="center"/>
    </xf>
    <xf numFmtId="164" fontId="40" fillId="32" borderId="21" xfId="0" applyNumberFormat="1" applyFont="1" applyFill="1" applyBorder="1" applyAlignment="1">
      <alignment horizontal="center" wrapText="1"/>
    </xf>
    <xf numFmtId="0" fontId="42" fillId="32" borderId="15" xfId="0" applyFont="1" applyFill="1" applyBorder="1" applyAlignment="1">
      <alignment horizontal="center"/>
    </xf>
    <xf numFmtId="0" fontId="42" fillId="32" borderId="2" xfId="0" applyFont="1" applyFill="1" applyBorder="1" applyAlignment="1">
      <alignment horizontal="center"/>
    </xf>
    <xf numFmtId="164" fontId="40" fillId="32" borderId="22" xfId="0" applyNumberFormat="1" applyFont="1" applyFill="1" applyBorder="1" applyAlignment="1">
      <alignment horizontal="center" wrapText="1"/>
    </xf>
    <xf numFmtId="0" fontId="0" fillId="0" borderId="0" xfId="0" applyFill="1" applyAlignment="1">
      <alignment wrapText="1"/>
    </xf>
    <xf numFmtId="0" fontId="0" fillId="32" borderId="15" xfId="0" applyFont="1" applyFill="1" applyBorder="1" applyAlignment="1">
      <alignment wrapText="1"/>
    </xf>
    <xf numFmtId="0" fontId="0" fillId="32" borderId="2" xfId="0" applyFont="1" applyFill="1" applyBorder="1" applyAlignment="1">
      <alignment wrapText="1"/>
    </xf>
    <xf numFmtId="0" fontId="0" fillId="32" borderId="3" xfId="0" applyFont="1" applyFill="1" applyBorder="1" applyAlignment="1">
      <alignment wrapText="1"/>
    </xf>
    <xf numFmtId="0" fontId="0" fillId="32" borderId="22" xfId="0" applyFont="1" applyFill="1" applyBorder="1" applyAlignment="1">
      <alignment wrapText="1"/>
    </xf>
    <xf numFmtId="0" fontId="0" fillId="0" borderId="0" xfId="0" applyFont="1" applyFill="1" applyBorder="1" applyAlignment="1">
      <alignment wrapText="1"/>
    </xf>
    <xf numFmtId="0" fontId="43" fillId="0" borderId="0" xfId="0" applyFont="1" applyFill="1" applyBorder="1" applyAlignment="1">
      <alignment horizontal="center"/>
    </xf>
    <xf numFmtId="14" fontId="0" fillId="0" borderId="0" xfId="0" applyNumberFormat="1"/>
    <xf numFmtId="0" fontId="0" fillId="0" borderId="0" xfId="0" applyAlignment="1">
      <alignment wrapText="1"/>
    </xf>
    <xf numFmtId="176" fontId="0" fillId="0" borderId="0" xfId="1" applyNumberFormat="1" applyFont="1"/>
    <xf numFmtId="14" fontId="0" fillId="0" borderId="0" xfId="0" applyNumberFormat="1" applyAlignment="1">
      <alignment wrapText="1"/>
    </xf>
    <xf numFmtId="0" fontId="0" fillId="32" borderId="0" xfId="0" applyFill="1"/>
    <xf numFmtId="49" fontId="0" fillId="0" borderId="0" xfId="0" applyNumberFormat="1" applyFont="1" applyFill="1" applyBorder="1" applyAlignment="1">
      <alignment wrapText="1"/>
    </xf>
    <xf numFmtId="0" fontId="0" fillId="0" borderId="0" xfId="0" applyFill="1" applyBorder="1" applyAlignment="1"/>
    <xf numFmtId="0" fontId="2" fillId="32" borderId="0" xfId="0" applyFont="1" applyFill="1" applyAlignment="1">
      <alignment horizontal="center"/>
    </xf>
    <xf numFmtId="0" fontId="2" fillId="0" borderId="0" xfId="0" applyFont="1"/>
    <xf numFmtId="44" fontId="2" fillId="0" borderId="0" xfId="1" applyFont="1"/>
    <xf numFmtId="44" fontId="0" fillId="0" borderId="0" xfId="1" applyFont="1"/>
    <xf numFmtId="0" fontId="0" fillId="0" borderId="0" xfId="0" applyFill="1" applyProtection="1">
      <protection locked="0"/>
    </xf>
    <xf numFmtId="14" fontId="0" fillId="0" borderId="0" xfId="0" applyNumberFormat="1" applyProtection="1">
      <protection locked="0"/>
    </xf>
    <xf numFmtId="0" fontId="0" fillId="0" borderId="0" xfId="0" applyProtection="1">
      <protection locked="0"/>
    </xf>
    <xf numFmtId="49" fontId="0" fillId="0" borderId="0" xfId="0" applyNumberFormat="1" applyAlignment="1" applyProtection="1">
      <alignment wrapText="1"/>
      <protection locked="0"/>
    </xf>
    <xf numFmtId="0" fontId="0" fillId="0" borderId="0" xfId="0" applyAlignment="1" applyProtection="1">
      <alignment wrapText="1"/>
      <protection locked="0"/>
    </xf>
    <xf numFmtId="44" fontId="0" fillId="0" borderId="0" xfId="1" applyFont="1" applyFill="1" applyProtection="1">
      <protection locked="0"/>
    </xf>
    <xf numFmtId="49" fontId="0" fillId="0" borderId="0" xfId="0" applyNumberFormat="1" applyFill="1" applyAlignment="1" applyProtection="1">
      <alignment wrapText="1"/>
      <protection locked="0"/>
    </xf>
    <xf numFmtId="0" fontId="0" fillId="33" borderId="0" xfId="0" applyFill="1" applyProtection="1">
      <protection hidden="1"/>
    </xf>
    <xf numFmtId="0" fontId="0" fillId="33" borderId="0" xfId="0" applyFill="1" applyAlignment="1" applyProtection="1">
      <alignment wrapText="1"/>
      <protection hidden="1"/>
    </xf>
    <xf numFmtId="176" fontId="0" fillId="33" borderId="0" xfId="1" applyNumberFormat="1" applyFont="1" applyFill="1" applyProtection="1">
      <protection hidden="1"/>
    </xf>
    <xf numFmtId="44" fontId="0" fillId="33" borderId="0" xfId="1" applyFont="1" applyFill="1" applyProtection="1">
      <protection hidden="1"/>
    </xf>
    <xf numFmtId="14" fontId="0" fillId="33" borderId="0" xfId="0" applyNumberFormat="1" applyFill="1" applyProtection="1">
      <protection hidden="1"/>
    </xf>
    <xf numFmtId="14" fontId="0" fillId="33" borderId="0" xfId="0" applyNumberFormat="1" applyFill="1" applyAlignment="1" applyProtection="1">
      <alignment wrapText="1"/>
      <protection hidden="1"/>
    </xf>
    <xf numFmtId="14" fontId="0" fillId="0" borderId="0" xfId="0" applyNumberFormat="1" applyProtection="1">
      <protection hidden="1"/>
    </xf>
    <xf numFmtId="0" fontId="0" fillId="0" borderId="0" xfId="0" applyProtection="1">
      <protection hidden="1"/>
    </xf>
    <xf numFmtId="0" fontId="0" fillId="34" borderId="0" xfId="0" applyFill="1" applyProtection="1">
      <protection hidden="1"/>
    </xf>
    <xf numFmtId="176" fontId="0" fillId="34" borderId="0" xfId="1" applyNumberFormat="1" applyFont="1" applyFill="1" applyProtection="1">
      <protection hidden="1"/>
    </xf>
    <xf numFmtId="0" fontId="2" fillId="33" borderId="0" xfId="0" applyFont="1" applyFill="1" applyAlignment="1" applyProtection="1">
      <alignment horizontal="center" wrapText="1"/>
      <protection hidden="1"/>
    </xf>
    <xf numFmtId="176" fontId="2" fillId="33" borderId="0" xfId="1" applyNumberFormat="1" applyFont="1" applyFill="1" applyAlignment="1" applyProtection="1">
      <alignment horizontal="center" wrapText="1"/>
      <protection hidden="1"/>
    </xf>
    <xf numFmtId="14" fontId="2" fillId="33" borderId="0" xfId="0" applyNumberFormat="1" applyFont="1" applyFill="1" applyAlignment="1" applyProtection="1">
      <alignment horizontal="center" wrapText="1"/>
      <protection hidden="1"/>
    </xf>
    <xf numFmtId="0" fontId="0" fillId="0" borderId="0" xfId="0" applyAlignment="1" applyProtection="1">
      <alignment wrapText="1"/>
      <protection hidden="1"/>
    </xf>
    <xf numFmtId="176" fontId="0" fillId="0" borderId="0" xfId="1" applyNumberFormat="1" applyFont="1" applyProtection="1">
      <protection hidden="1"/>
    </xf>
    <xf numFmtId="14" fontId="0" fillId="33" borderId="24" xfId="0" applyNumberFormat="1" applyFill="1" applyBorder="1" applyProtection="1">
      <protection hidden="1"/>
    </xf>
    <xf numFmtId="177" fontId="0" fillId="33" borderId="24" xfId="1" applyNumberFormat="1" applyFont="1" applyFill="1" applyBorder="1" applyProtection="1">
      <protection hidden="1"/>
    </xf>
    <xf numFmtId="0" fontId="45" fillId="33" borderId="0" xfId="0" applyFont="1" applyFill="1" applyProtection="1">
      <protection hidden="1"/>
    </xf>
    <xf numFmtId="177" fontId="0" fillId="33" borderId="0" xfId="1" applyNumberFormat="1" applyFont="1" applyFill="1" applyProtection="1">
      <protection hidden="1"/>
    </xf>
    <xf numFmtId="177" fontId="2" fillId="33" borderId="0" xfId="1" applyNumberFormat="1" applyFont="1" applyFill="1" applyAlignment="1" applyProtection="1">
      <alignment horizontal="center" wrapText="1"/>
      <protection hidden="1"/>
    </xf>
    <xf numFmtId="0" fontId="2" fillId="0" borderId="0" xfId="0" applyFont="1" applyAlignment="1" applyProtection="1">
      <alignment horizontal="center" wrapText="1"/>
      <protection hidden="1"/>
    </xf>
    <xf numFmtId="49" fontId="0" fillId="36" borderId="0" xfId="0" applyNumberFormat="1" applyFill="1" applyProtection="1">
      <protection hidden="1"/>
    </xf>
    <xf numFmtId="0" fontId="0" fillId="36" borderId="0" xfId="0" applyFill="1" applyAlignment="1" applyProtection="1">
      <alignment wrapText="1"/>
      <protection hidden="1"/>
    </xf>
    <xf numFmtId="14" fontId="0" fillId="36" borderId="0" xfId="0" applyNumberFormat="1" applyFill="1" applyAlignment="1" applyProtection="1">
      <alignment horizontal="center"/>
      <protection hidden="1"/>
    </xf>
    <xf numFmtId="176" fontId="0" fillId="36" borderId="0" xfId="1" applyNumberFormat="1" applyFont="1" applyFill="1" applyProtection="1">
      <protection hidden="1"/>
    </xf>
    <xf numFmtId="0" fontId="0" fillId="36" borderId="0" xfId="0" applyFill="1" applyProtection="1">
      <protection hidden="1"/>
    </xf>
    <xf numFmtId="0" fontId="0" fillId="0" borderId="0" xfId="0" applyFill="1" applyAlignment="1" applyProtection="1">
      <alignment wrapText="1"/>
      <protection hidden="1"/>
    </xf>
    <xf numFmtId="14" fontId="0" fillId="0" borderId="0" xfId="0" applyNumberFormat="1" applyAlignment="1" applyProtection="1">
      <alignment wrapText="1"/>
      <protection hidden="1"/>
    </xf>
    <xf numFmtId="177" fontId="0" fillId="0" borderId="0" xfId="1" applyNumberFormat="1" applyFont="1" applyProtection="1">
      <protection hidden="1"/>
    </xf>
    <xf numFmtId="0" fontId="47" fillId="37" borderId="0" xfId="0" applyFont="1" applyFill="1" applyProtection="1">
      <protection hidden="1"/>
    </xf>
    <xf numFmtId="0" fontId="47" fillId="33" borderId="0" xfId="0" applyFont="1" applyFill="1" applyProtection="1">
      <protection hidden="1"/>
    </xf>
    <xf numFmtId="0" fontId="46" fillId="33" borderId="4" xfId="0" applyFont="1" applyFill="1" applyBorder="1" applyAlignment="1" applyProtection="1">
      <protection hidden="1"/>
    </xf>
    <xf numFmtId="177" fontId="44" fillId="33" borderId="4" xfId="1" applyNumberFormat="1" applyFont="1" applyFill="1" applyBorder="1" applyAlignment="1" applyProtection="1">
      <alignment wrapText="1"/>
      <protection hidden="1"/>
    </xf>
    <xf numFmtId="0" fontId="2" fillId="34" borderId="0" xfId="0" applyFont="1" applyFill="1" applyBorder="1" applyAlignment="1" applyProtection="1">
      <alignment horizontal="center"/>
      <protection hidden="1"/>
    </xf>
    <xf numFmtId="0" fontId="2" fillId="33" borderId="0" xfId="0" applyFont="1" applyFill="1" applyBorder="1" applyAlignment="1" applyProtection="1">
      <alignment horizontal="center"/>
      <protection hidden="1"/>
    </xf>
    <xf numFmtId="44" fontId="0" fillId="36" borderId="0" xfId="1" applyFont="1" applyFill="1" applyProtection="1">
      <protection hidden="1"/>
    </xf>
    <xf numFmtId="177" fontId="0" fillId="36" borderId="0" xfId="1" applyNumberFormat="1" applyFont="1" applyFill="1" applyProtection="1">
      <protection hidden="1"/>
    </xf>
    <xf numFmtId="177" fontId="0" fillId="35" borderId="0" xfId="1" applyNumberFormat="1" applyFont="1" applyFill="1" applyAlignment="1" applyProtection="1">
      <alignment wrapText="1"/>
      <protection hidden="1"/>
    </xf>
    <xf numFmtId="44" fontId="0" fillId="33" borderId="0" xfId="0" applyNumberFormat="1" applyFill="1" applyProtection="1">
      <protection hidden="1"/>
    </xf>
    <xf numFmtId="177" fontId="0" fillId="33" borderId="0" xfId="0" applyNumberFormat="1" applyFill="1" applyAlignment="1" applyProtection="1">
      <alignment wrapText="1"/>
      <protection hidden="1"/>
    </xf>
    <xf numFmtId="14" fontId="0" fillId="36" borderId="0" xfId="1" applyNumberFormat="1" applyFont="1" applyFill="1" applyProtection="1">
      <protection hidden="1"/>
    </xf>
    <xf numFmtId="0" fontId="0" fillId="0" borderId="0" xfId="0" applyAlignment="1" applyProtection="1">
      <alignment horizontal="left" wrapText="1"/>
      <protection locked="0"/>
    </xf>
    <xf numFmtId="49" fontId="0" fillId="0" borderId="0" xfId="0" applyNumberFormat="1" applyFill="1" applyBorder="1"/>
    <xf numFmtId="0" fontId="0" fillId="0" borderId="0" xfId="0" applyFill="1" applyBorder="1"/>
    <xf numFmtId="176" fontId="0" fillId="0" borderId="0" xfId="1" applyNumberFormat="1" applyFont="1" applyFill="1" applyProtection="1">
      <protection locked="0"/>
    </xf>
    <xf numFmtId="0" fontId="2" fillId="0" borderId="0" xfId="0" applyFont="1" applyFill="1" applyAlignment="1">
      <alignment horizontal="center" wrapText="1"/>
    </xf>
    <xf numFmtId="0" fontId="0" fillId="0" borderId="0" xfId="0" applyFill="1"/>
    <xf numFmtId="177" fontId="0" fillId="0" borderId="0" xfId="1" applyNumberFormat="1" applyFont="1" applyFill="1" applyProtection="1"/>
    <xf numFmtId="14" fontId="0" fillId="0" borderId="0" xfId="1" applyNumberFormat="1" applyFont="1" applyFill="1" applyProtection="1"/>
    <xf numFmtId="0" fontId="0" fillId="0" borderId="0" xfId="0" applyFill="1" applyAlignment="1" applyProtection="1">
      <alignment wrapText="1"/>
    </xf>
    <xf numFmtId="0" fontId="51" fillId="0" borderId="0" xfId="0" applyFont="1"/>
    <xf numFmtId="44" fontId="51" fillId="0" borderId="0" xfId="1" applyFont="1"/>
    <xf numFmtId="49" fontId="0" fillId="32" borderId="0" xfId="0" applyNumberFormat="1" applyFont="1" applyFill="1" applyBorder="1" applyAlignment="1">
      <alignment wrapText="1"/>
    </xf>
    <xf numFmtId="0" fontId="0" fillId="32" borderId="0" xfId="0" applyFill="1" applyBorder="1" applyAlignment="1"/>
    <xf numFmtId="0" fontId="0" fillId="0" borderId="15" xfId="0" applyFont="1" applyFill="1" applyBorder="1" applyAlignment="1">
      <alignment wrapText="1"/>
    </xf>
    <xf numFmtId="0" fontId="40" fillId="0" borderId="15" xfId="0" applyFont="1" applyFill="1" applyBorder="1" applyAlignment="1">
      <alignment horizontal="left"/>
    </xf>
    <xf numFmtId="0" fontId="40" fillId="0" borderId="15" xfId="0" applyFont="1" applyFill="1" applyBorder="1" applyAlignment="1">
      <alignment horizontal="center" wrapText="1"/>
    </xf>
    <xf numFmtId="0" fontId="40" fillId="0" borderId="15" xfId="0" applyFont="1" applyFill="1" applyBorder="1" applyAlignment="1">
      <alignment horizontal="center"/>
    </xf>
    <xf numFmtId="164" fontId="40" fillId="0" borderId="22" xfId="0" applyNumberFormat="1" applyFont="1" applyFill="1" applyBorder="1" applyAlignment="1">
      <alignment horizontal="center" wrapText="1"/>
    </xf>
    <xf numFmtId="0" fontId="42" fillId="0" borderId="15" xfId="0" applyFont="1" applyFill="1" applyBorder="1" applyAlignment="1">
      <alignment horizontal="center"/>
    </xf>
    <xf numFmtId="0" fontId="0" fillId="0" borderId="2" xfId="0" applyFont="1" applyFill="1" applyBorder="1" applyAlignment="1">
      <alignment wrapText="1"/>
    </xf>
    <xf numFmtId="0" fontId="40" fillId="0" borderId="27" xfId="0" applyFont="1" applyFill="1" applyBorder="1" applyAlignment="1">
      <alignment horizontal="left"/>
    </xf>
    <xf numFmtId="0" fontId="40" fillId="0" borderId="27" xfId="0" applyFont="1" applyFill="1" applyBorder="1" applyAlignment="1">
      <alignment horizontal="center" wrapText="1"/>
    </xf>
    <xf numFmtId="0" fontId="40" fillId="0" borderId="27" xfId="0" applyFont="1" applyFill="1" applyBorder="1" applyAlignment="1">
      <alignment horizontal="center"/>
    </xf>
    <xf numFmtId="0" fontId="42" fillId="0" borderId="27" xfId="0" applyFont="1" applyFill="1" applyBorder="1" applyAlignment="1">
      <alignment horizontal="center"/>
    </xf>
    <xf numFmtId="164" fontId="40" fillId="0" borderId="26" xfId="0" applyNumberFormat="1" applyFont="1" applyFill="1" applyBorder="1" applyAlignment="1">
      <alignment horizontal="center" wrapText="1"/>
    </xf>
    <xf numFmtId="177" fontId="0" fillId="33" borderId="0" xfId="1" applyNumberFormat="1" applyFont="1" applyFill="1" applyAlignment="1" applyProtection="1">
      <alignment wrapText="1"/>
      <protection hidden="1"/>
    </xf>
    <xf numFmtId="177" fontId="0" fillId="0" borderId="0" xfId="1" applyNumberFormat="1" applyFont="1"/>
    <xf numFmtId="177" fontId="0" fillId="33" borderId="0" xfId="1" applyNumberFormat="1" applyFont="1" applyFill="1" applyAlignment="1">
      <alignment horizontal="center"/>
    </xf>
    <xf numFmtId="0" fontId="49" fillId="0" borderId="0" xfId="0" applyFont="1" applyFill="1" applyProtection="1">
      <protection hidden="1"/>
    </xf>
    <xf numFmtId="0" fontId="2" fillId="0" borderId="27" xfId="0" applyFont="1" applyFill="1" applyBorder="1" applyAlignment="1" applyProtection="1">
      <alignment horizontal="center" vertical="center" wrapText="1"/>
      <protection hidden="1"/>
    </xf>
    <xf numFmtId="0" fontId="2" fillId="0" borderId="27" xfId="0" applyFont="1" applyFill="1" applyBorder="1" applyAlignment="1" applyProtection="1">
      <alignment horizontal="center" vertical="center"/>
      <protection hidden="1"/>
    </xf>
    <xf numFmtId="0" fontId="2" fillId="0" borderId="0" xfId="0" applyFont="1" applyFill="1" applyAlignment="1" applyProtection="1">
      <alignment horizontal="center" vertical="center"/>
      <protection hidden="1"/>
    </xf>
    <xf numFmtId="0" fontId="44" fillId="0" borderId="0" xfId="0" applyFont="1" applyFill="1" applyProtection="1">
      <protection hidden="1"/>
    </xf>
    <xf numFmtId="177" fontId="2" fillId="0" borderId="27" xfId="1" applyNumberFormat="1" applyFont="1" applyFill="1" applyBorder="1" applyAlignment="1" applyProtection="1">
      <alignment horizontal="center" vertical="center" wrapText="1"/>
      <protection hidden="1"/>
    </xf>
    <xf numFmtId="0" fontId="0" fillId="0" borderId="27" xfId="0" applyFont="1" applyFill="1" applyBorder="1" applyAlignment="1" applyProtection="1">
      <alignment horizontal="left" vertical="center" wrapText="1"/>
      <protection hidden="1"/>
    </xf>
    <xf numFmtId="0" fontId="0" fillId="0" borderId="27" xfId="0" applyFont="1" applyFill="1" applyBorder="1" applyAlignment="1" applyProtection="1">
      <alignment vertical="center" wrapText="1"/>
      <protection hidden="1"/>
    </xf>
    <xf numFmtId="0" fontId="54" fillId="0" borderId="0" xfId="0" applyFont="1" applyFill="1" applyProtection="1">
      <protection hidden="1"/>
    </xf>
    <xf numFmtId="0" fontId="39" fillId="0" borderId="0" xfId="0" applyFont="1" applyFill="1" applyProtection="1">
      <protection hidden="1"/>
    </xf>
    <xf numFmtId="0" fontId="0" fillId="0" borderId="0" xfId="0" applyFont="1" applyFill="1" applyProtection="1">
      <protection hidden="1"/>
    </xf>
    <xf numFmtId="0" fontId="0" fillId="0" borderId="0" xfId="0" applyFont="1" applyFill="1" applyAlignment="1" applyProtection="1">
      <alignment wrapText="1"/>
      <protection hidden="1"/>
    </xf>
    <xf numFmtId="0" fontId="0" fillId="0" borderId="0" xfId="0" applyFont="1" applyFill="1" applyAlignment="1" applyProtection="1">
      <alignment vertical="center" wrapText="1"/>
      <protection hidden="1"/>
    </xf>
    <xf numFmtId="0" fontId="56" fillId="0" borderId="0" xfId="0" applyFont="1" applyFill="1" applyProtection="1">
      <protection hidden="1"/>
    </xf>
    <xf numFmtId="0" fontId="2" fillId="0" borderId="2" xfId="0" applyFont="1" applyFill="1" applyBorder="1" applyAlignment="1" applyProtection="1">
      <alignment horizontal="center" vertical="center" wrapText="1"/>
      <protection hidden="1"/>
    </xf>
    <xf numFmtId="0" fontId="0" fillId="0" borderId="0" xfId="0" applyFill="1" applyProtection="1"/>
    <xf numFmtId="0" fontId="0" fillId="0" borderId="0" xfId="0" applyProtection="1"/>
    <xf numFmtId="0" fontId="0" fillId="0" borderId="0" xfId="0" applyAlignment="1" applyProtection="1">
      <alignment wrapText="1"/>
    </xf>
    <xf numFmtId="0" fontId="0" fillId="33" borderId="0" xfId="0" applyFill="1" applyAlignment="1" applyProtection="1">
      <alignment wrapText="1"/>
      <protection hidden="1"/>
    </xf>
    <xf numFmtId="0" fontId="0" fillId="33" borderId="0" xfId="0" applyFill="1" applyAlignment="1" applyProtection="1">
      <alignment wrapText="1"/>
    </xf>
    <xf numFmtId="14" fontId="0" fillId="33" borderId="0" xfId="0" applyNumberFormat="1" applyFill="1" applyAlignment="1" applyProtection="1">
      <alignment horizontal="center" wrapText="1"/>
      <protection hidden="1"/>
    </xf>
    <xf numFmtId="0" fontId="2" fillId="33" borderId="0" xfId="0" applyFont="1" applyFill="1" applyAlignment="1" applyProtection="1">
      <alignment wrapText="1"/>
      <protection hidden="1"/>
    </xf>
    <xf numFmtId="0" fontId="0" fillId="0" borderId="0" xfId="0" applyAlignment="1" applyProtection="1">
      <alignment wrapText="1"/>
    </xf>
    <xf numFmtId="0" fontId="0" fillId="0" borderId="0" xfId="0" applyAlignment="1" applyProtection="1">
      <alignment horizontal="left" wrapText="1"/>
    </xf>
    <xf numFmtId="14" fontId="0" fillId="0" borderId="0" xfId="0" applyNumberFormat="1" applyFill="1" applyAlignment="1" applyProtection="1">
      <alignment horizontal="center"/>
    </xf>
    <xf numFmtId="177" fontId="0" fillId="0" borderId="0" xfId="1" applyNumberFormat="1" applyFont="1" applyProtection="1"/>
    <xf numFmtId="0" fontId="2" fillId="0" borderId="0" xfId="0" applyFont="1" applyFill="1" applyAlignment="1" applyProtection="1">
      <alignment horizontal="center" wrapText="1"/>
    </xf>
    <xf numFmtId="0" fontId="2" fillId="0" borderId="0" xfId="0" applyFont="1" applyAlignment="1" applyProtection="1">
      <alignment horizontal="center" wrapText="1"/>
    </xf>
    <xf numFmtId="176" fontId="0" fillId="33" borderId="0" xfId="1" applyNumberFormat="1" applyFont="1" applyFill="1" applyAlignment="1" applyProtection="1">
      <alignment wrapText="1"/>
      <protection hidden="1"/>
    </xf>
    <xf numFmtId="0" fontId="0" fillId="0" borderId="0" xfId="0" applyFill="1" applyAlignment="1" applyProtection="1">
      <alignment horizontal="left" wrapText="1"/>
      <protection locked="0"/>
    </xf>
    <xf numFmtId="14" fontId="0" fillId="0" borderId="0" xfId="0" applyNumberFormat="1" applyAlignment="1" applyProtection="1">
      <alignment horizontal="left" wrapText="1"/>
      <protection locked="0"/>
    </xf>
    <xf numFmtId="0" fontId="2" fillId="34" borderId="0" xfId="0" applyFont="1" applyFill="1" applyAlignment="1" applyProtection="1">
      <alignment wrapText="1"/>
      <protection hidden="1"/>
    </xf>
    <xf numFmtId="177" fontId="2" fillId="34" borderId="0" xfId="1" applyNumberFormat="1" applyFont="1" applyFill="1" applyAlignment="1" applyProtection="1">
      <alignment wrapText="1"/>
      <protection hidden="1"/>
    </xf>
    <xf numFmtId="0" fontId="0" fillId="0" borderId="0" xfId="0" applyFill="1" applyAlignment="1" applyProtection="1">
      <alignment horizontal="left" wrapText="1"/>
    </xf>
    <xf numFmtId="14" fontId="0" fillId="0" borderId="0" xfId="0" applyNumberFormat="1" applyAlignment="1" applyProtection="1">
      <alignment horizontal="left" wrapText="1"/>
    </xf>
    <xf numFmtId="14" fontId="0" fillId="33" borderId="0" xfId="0" applyNumberFormat="1" applyFill="1" applyAlignment="1" applyProtection="1">
      <alignment wrapText="1"/>
    </xf>
    <xf numFmtId="14" fontId="0" fillId="38" borderId="0" xfId="1" applyNumberFormat="1" applyFont="1" applyFill="1" applyAlignment="1" applyProtection="1">
      <alignment wrapText="1"/>
      <protection hidden="1"/>
    </xf>
    <xf numFmtId="14" fontId="0" fillId="33" borderId="0" xfId="1" applyNumberFormat="1" applyFont="1" applyFill="1" applyAlignment="1" applyProtection="1">
      <alignment wrapText="1"/>
      <protection hidden="1"/>
    </xf>
    <xf numFmtId="0" fontId="47" fillId="37" borderId="0" xfId="0" applyFont="1" applyFill="1" applyAlignment="1" applyProtection="1">
      <alignment wrapText="1"/>
      <protection hidden="1"/>
    </xf>
    <xf numFmtId="14" fontId="0" fillId="33" borderId="0" xfId="0" applyNumberFormat="1" applyFill="1" applyAlignment="1" applyProtection="1">
      <alignment horizontal="center" wrapText="1"/>
      <protection hidden="1"/>
    </xf>
    <xf numFmtId="0" fontId="0" fillId="0" borderId="0" xfId="0" applyAlignment="1" applyProtection="1">
      <alignment wrapText="1"/>
    </xf>
    <xf numFmtId="0" fontId="0" fillId="33" borderId="0" xfId="0" applyFill="1" applyAlignment="1" applyProtection="1">
      <alignment horizontal="left" wrapText="1"/>
    </xf>
    <xf numFmtId="0" fontId="0" fillId="33" borderId="0" xfId="0" applyFill="1" applyAlignment="1" applyProtection="1">
      <alignment horizontal="left" wrapText="1"/>
      <protection locked="0"/>
    </xf>
    <xf numFmtId="0" fontId="2" fillId="33" borderId="0" xfId="0" applyFont="1" applyFill="1" applyAlignment="1" applyProtection="1">
      <alignment horizontal="left" wrapText="1"/>
      <protection hidden="1"/>
    </xf>
    <xf numFmtId="0" fontId="0" fillId="37" borderId="0" xfId="0" applyFill="1" applyAlignment="1" applyProtection="1">
      <alignment wrapText="1"/>
    </xf>
    <xf numFmtId="0" fontId="58" fillId="34" borderId="0" xfId="0" applyFont="1" applyFill="1" applyAlignment="1" applyProtection="1">
      <alignment wrapText="1"/>
      <protection hidden="1"/>
    </xf>
    <xf numFmtId="0" fontId="57" fillId="33" borderId="0" xfId="0" applyFont="1" applyFill="1" applyAlignment="1" applyProtection="1">
      <alignment wrapText="1"/>
    </xf>
    <xf numFmtId="0" fontId="2" fillId="33" borderId="0" xfId="0" applyFont="1" applyFill="1" applyProtection="1">
      <protection hidden="1"/>
    </xf>
    <xf numFmtId="49" fontId="0" fillId="39" borderId="0" xfId="0" applyNumberFormat="1" applyFont="1" applyFill="1" applyBorder="1" applyAlignment="1">
      <alignment wrapText="1"/>
    </xf>
    <xf numFmtId="0" fontId="0" fillId="39" borderId="0" xfId="0" applyFill="1" applyBorder="1" applyAlignment="1"/>
    <xf numFmtId="0" fontId="0" fillId="39" borderId="0" xfId="0" applyFill="1"/>
    <xf numFmtId="49" fontId="0" fillId="40" borderId="0" xfId="0" applyNumberFormat="1" applyFont="1" applyFill="1" applyBorder="1" applyAlignment="1">
      <alignment wrapText="1"/>
    </xf>
    <xf numFmtId="0" fontId="0" fillId="40" borderId="0" xfId="0" applyFill="1" applyBorder="1" applyAlignment="1"/>
    <xf numFmtId="0" fontId="0" fillId="40" borderId="0" xfId="0" applyFill="1" applyAlignment="1">
      <alignment wrapText="1"/>
    </xf>
    <xf numFmtId="49" fontId="0" fillId="41" borderId="0" xfId="0" applyNumberFormat="1" applyFont="1" applyFill="1" applyBorder="1" applyAlignment="1">
      <alignment wrapText="1"/>
    </xf>
    <xf numFmtId="0" fontId="0" fillId="41" borderId="0" xfId="0" applyFill="1" applyBorder="1" applyAlignment="1"/>
    <xf numFmtId="0" fontId="0" fillId="41" borderId="0" xfId="0" applyFill="1"/>
    <xf numFmtId="49" fontId="0" fillId="42" borderId="0" xfId="0" applyNumberFormat="1" applyFont="1" applyFill="1" applyBorder="1" applyAlignment="1">
      <alignment horizontal="left" wrapText="1"/>
    </xf>
    <xf numFmtId="0" fontId="43" fillId="42" borderId="0" xfId="0" applyFont="1" applyFill="1" applyBorder="1" applyAlignment="1">
      <alignment horizontal="left"/>
    </xf>
    <xf numFmtId="14" fontId="44" fillId="33" borderId="0" xfId="0" applyNumberFormat="1" applyFont="1" applyFill="1" applyAlignment="1" applyProtection="1">
      <alignment horizontal="center" wrapText="1"/>
      <protection hidden="1"/>
    </xf>
    <xf numFmtId="0" fontId="44" fillId="33" borderId="0" xfId="0" applyFont="1" applyFill="1" applyAlignment="1" applyProtection="1">
      <alignment horizontal="center" wrapText="1"/>
      <protection hidden="1"/>
    </xf>
    <xf numFmtId="176" fontId="44" fillId="33" borderId="0" xfId="1" applyNumberFormat="1" applyFont="1" applyFill="1" applyAlignment="1" applyProtection="1">
      <alignment horizontal="center" wrapText="1"/>
      <protection hidden="1"/>
    </xf>
    <xf numFmtId="0" fontId="59" fillId="33" borderId="0" xfId="0" applyFont="1" applyFill="1" applyProtection="1">
      <protection hidden="1"/>
    </xf>
    <xf numFmtId="0" fontId="59" fillId="0" borderId="0" xfId="0" applyFont="1"/>
    <xf numFmtId="177" fontId="0" fillId="0" borderId="0" xfId="1" applyNumberFormat="1" applyFont="1" applyFill="1" applyProtection="1">
      <protection locked="0"/>
    </xf>
    <xf numFmtId="14" fontId="0" fillId="0" borderId="0" xfId="0" applyNumberFormat="1" applyFill="1" applyAlignment="1" applyProtection="1">
      <alignment horizontal="center"/>
      <protection locked="0"/>
    </xf>
    <xf numFmtId="0" fontId="0" fillId="34" borderId="0" xfId="0" applyFill="1" applyProtection="1">
      <protection locked="0" hidden="1"/>
    </xf>
    <xf numFmtId="44" fontId="0" fillId="33" borderId="0" xfId="0" applyNumberFormat="1" applyFill="1" applyProtection="1">
      <protection locked="0" hidden="1"/>
    </xf>
    <xf numFmtId="177" fontId="0" fillId="0" borderId="0" xfId="1" applyNumberFormat="1" applyFont="1" applyAlignment="1" applyProtection="1">
      <alignment horizontal="left" wrapText="1"/>
      <protection locked="0"/>
    </xf>
    <xf numFmtId="0" fontId="53" fillId="0" borderId="33" xfId="0" applyFont="1" applyFill="1" applyBorder="1" applyAlignment="1" applyProtection="1">
      <alignment horizontal="center"/>
      <protection hidden="1"/>
    </xf>
    <xf numFmtId="0" fontId="55" fillId="0" borderId="31" xfId="0" applyFont="1" applyFill="1" applyBorder="1" applyAlignment="1" applyProtection="1">
      <alignment horizontal="center" vertical="center" wrapText="1"/>
      <protection hidden="1"/>
    </xf>
    <xf numFmtId="0" fontId="43" fillId="0" borderId="28" xfId="0" applyFont="1" applyFill="1" applyBorder="1" applyAlignment="1" applyProtection="1">
      <alignment horizontal="center" vertical="center" wrapText="1"/>
      <protection hidden="1"/>
    </xf>
    <xf numFmtId="0" fontId="43" fillId="0" borderId="29" xfId="0" applyFont="1" applyFill="1" applyBorder="1" applyAlignment="1" applyProtection="1">
      <alignment horizontal="center" vertical="center" wrapText="1"/>
      <protection hidden="1"/>
    </xf>
    <xf numFmtId="0" fontId="43" fillId="0" borderId="30" xfId="0" applyFont="1" applyFill="1" applyBorder="1" applyAlignment="1" applyProtection="1">
      <alignment horizontal="center" vertical="center" wrapText="1"/>
      <protection hidden="1"/>
    </xf>
    <xf numFmtId="0" fontId="53" fillId="0" borderId="32" xfId="0" applyFont="1" applyFill="1" applyBorder="1" applyAlignment="1" applyProtection="1">
      <alignment horizontal="center"/>
      <protection hidden="1"/>
    </xf>
    <xf numFmtId="0" fontId="52" fillId="0" borderId="0" xfId="0" applyFont="1" applyFill="1" applyAlignment="1" applyProtection="1">
      <alignment horizontal="center" wrapText="1"/>
      <protection hidden="1"/>
    </xf>
    <xf numFmtId="49" fontId="0" fillId="0" borderId="0" xfId="1" applyNumberFormat="1" applyFont="1" applyFill="1" applyAlignment="1" applyProtection="1">
      <alignment horizontal="left" wrapText="1"/>
      <protection locked="0" hidden="1"/>
    </xf>
    <xf numFmtId="14" fontId="0" fillId="33" borderId="0" xfId="0" applyNumberFormat="1" applyFill="1" applyAlignment="1" applyProtection="1">
      <alignment horizontal="center" wrapText="1"/>
      <protection hidden="1"/>
    </xf>
    <xf numFmtId="0" fontId="44" fillId="33" borderId="4" xfId="0" applyFont="1" applyFill="1" applyBorder="1" applyAlignment="1" applyProtection="1">
      <alignment horizontal="center" wrapText="1"/>
      <protection hidden="1"/>
    </xf>
    <xf numFmtId="0" fontId="2" fillId="33" borderId="23" xfId="0" applyFont="1" applyFill="1" applyBorder="1" applyAlignment="1" applyProtection="1">
      <alignment horizontal="center"/>
      <protection hidden="1"/>
    </xf>
    <xf numFmtId="0" fontId="2" fillId="33" borderId="25" xfId="0" applyFont="1" applyFill="1" applyBorder="1" applyAlignment="1" applyProtection="1">
      <alignment horizontal="center"/>
      <protection hidden="1"/>
    </xf>
    <xf numFmtId="0" fontId="0" fillId="0" borderId="0" xfId="0" applyFont="1" applyFill="1" applyAlignment="1" applyProtection="1">
      <alignment horizontal="left" vertical="top" wrapText="1"/>
      <protection locked="0"/>
    </xf>
    <xf numFmtId="0" fontId="44" fillId="33" borderId="0" xfId="0" applyFont="1" applyFill="1" applyAlignment="1" applyProtection="1">
      <alignment horizontal="left" wrapText="1"/>
      <protection hidden="1"/>
    </xf>
    <xf numFmtId="49" fontId="0" fillId="0" borderId="0" xfId="0" applyNumberFormat="1" applyAlignment="1" applyProtection="1">
      <alignment horizontal="left" vertical="center" wrapText="1"/>
      <protection locked="0"/>
    </xf>
    <xf numFmtId="0" fontId="31" fillId="0" borderId="0" xfId="0" applyFont="1" applyAlignment="1" applyProtection="1">
      <alignment horizontal="left" wrapText="1"/>
    </xf>
    <xf numFmtId="0" fontId="44" fillId="0" borderId="0" xfId="0" applyFont="1" applyAlignment="1" applyProtection="1">
      <alignment horizontal="left" wrapText="1"/>
    </xf>
    <xf numFmtId="14" fontId="0" fillId="38" borderId="0" xfId="1" applyNumberFormat="1" applyFont="1" applyFill="1" applyAlignment="1" applyProtection="1">
      <alignment horizontal="left" wrapText="1"/>
      <protection locked="0" hidden="1"/>
    </xf>
    <xf numFmtId="14" fontId="0" fillId="0" borderId="0" xfId="0" applyNumberFormat="1" applyAlignment="1" applyProtection="1">
      <alignment horizontal="left" wrapText="1"/>
      <protection locked="0"/>
    </xf>
    <xf numFmtId="0" fontId="2" fillId="33" borderId="0" xfId="0" applyFont="1" applyFill="1" applyAlignment="1" applyProtection="1">
      <alignment horizontal="left" wrapText="1"/>
      <protection hidden="1"/>
    </xf>
    <xf numFmtId="0" fontId="55" fillId="33" borderId="0" xfId="0" applyFont="1" applyFill="1" applyAlignment="1" applyProtection="1">
      <alignment horizontal="left" vertical="top" wrapText="1"/>
      <protection hidden="1"/>
    </xf>
    <xf numFmtId="0" fontId="31" fillId="33" borderId="0" xfId="0" applyFont="1" applyFill="1" applyAlignment="1" applyProtection="1">
      <alignment horizontal="left" wrapText="1"/>
      <protection hidden="1"/>
    </xf>
    <xf numFmtId="177" fontId="44" fillId="33" borderId="4" xfId="1" applyNumberFormat="1" applyFont="1" applyFill="1" applyBorder="1" applyAlignment="1" applyProtection="1">
      <alignment horizontal="center" wrapText="1"/>
      <protection hidden="1"/>
    </xf>
    <xf numFmtId="14" fontId="0" fillId="0" borderId="0" xfId="0" applyNumberFormat="1" applyAlignment="1" applyProtection="1">
      <alignment horizontal="left" vertical="center" wrapText="1"/>
    </xf>
    <xf numFmtId="0" fontId="0" fillId="0" borderId="0" xfId="0" applyAlignment="1" applyProtection="1">
      <alignment horizontal="left" vertical="center" wrapText="1"/>
    </xf>
    <xf numFmtId="0" fontId="0" fillId="0" borderId="0" xfId="0" applyFont="1" applyFill="1" applyAlignment="1" applyProtection="1">
      <alignment horizontal="left" vertical="top" wrapText="1"/>
    </xf>
    <xf numFmtId="0" fontId="2" fillId="33" borderId="0" xfId="0" applyFont="1" applyFill="1" applyAlignment="1" applyProtection="1">
      <alignment horizontal="left" vertical="center" wrapText="1"/>
      <protection hidden="1"/>
    </xf>
    <xf numFmtId="0" fontId="0" fillId="0" borderId="0" xfId="0" applyAlignment="1" applyProtection="1">
      <alignment horizontal="left" wrapText="1"/>
    </xf>
    <xf numFmtId="0" fontId="2" fillId="0" borderId="0" xfId="0" applyFont="1" applyAlignment="1" applyProtection="1">
      <alignment horizontal="left" wrapText="1"/>
    </xf>
    <xf numFmtId="14" fontId="0" fillId="38" borderId="0" xfId="1" applyNumberFormat="1" applyFont="1" applyFill="1" applyAlignment="1" applyProtection="1">
      <alignment horizontal="left" wrapText="1"/>
      <protection hidden="1"/>
    </xf>
    <xf numFmtId="14" fontId="0" fillId="0" borderId="0" xfId="0" applyNumberFormat="1" applyAlignment="1" applyProtection="1">
      <alignment horizontal="left" wrapText="1"/>
    </xf>
    <xf numFmtId="0" fontId="2" fillId="33" borderId="0" xfId="0" applyFont="1" applyFill="1" applyAlignment="1" applyProtection="1">
      <alignment horizontal="left" vertical="top" wrapText="1"/>
      <protection hidden="1"/>
    </xf>
    <xf numFmtId="49" fontId="0" fillId="0" borderId="0" xfId="1" applyNumberFormat="1" applyFont="1" applyFill="1" applyAlignment="1" applyProtection="1">
      <alignment horizontal="left" wrapText="1"/>
      <protection hidden="1"/>
    </xf>
    <xf numFmtId="0" fontId="0" fillId="33" borderId="0" xfId="0" applyFill="1" applyAlignment="1" applyProtection="1">
      <alignment horizontal="left" wrapText="1"/>
      <protection hidden="1"/>
    </xf>
    <xf numFmtId="0" fontId="2" fillId="33" borderId="4" xfId="0" applyFont="1" applyFill="1" applyBorder="1" applyAlignment="1" applyProtection="1">
      <alignment horizontal="center"/>
      <protection hidden="1"/>
    </xf>
    <xf numFmtId="0" fontId="46" fillId="0" borderId="4" xfId="0" applyFont="1" applyFill="1" applyBorder="1" applyAlignment="1" applyProtection="1">
      <alignment horizontal="center"/>
    </xf>
    <xf numFmtId="0" fontId="39" fillId="0" borderId="0" xfId="0" applyFont="1" applyAlignment="1">
      <alignment wrapText="1"/>
    </xf>
    <xf numFmtId="0" fontId="0" fillId="33" borderId="0" xfId="0" applyFont="1" applyFill="1" applyAlignment="1" applyProtection="1">
      <alignment wrapText="1"/>
      <protection hidden="1"/>
    </xf>
    <xf numFmtId="0" fontId="0" fillId="0" borderId="0" xfId="0" applyFont="1" applyAlignment="1">
      <alignment wrapText="1"/>
    </xf>
    <xf numFmtId="0" fontId="0" fillId="0" borderId="0" xfId="0" applyFill="1" applyAlignment="1" applyProtection="1">
      <alignment horizontal="left" vertical="top" wrapText="1"/>
    </xf>
    <xf numFmtId="0" fontId="0" fillId="33" borderId="0" xfId="0" applyFill="1" applyAlignment="1" applyProtection="1">
      <alignment horizontal="left" wrapText="1"/>
    </xf>
    <xf numFmtId="177" fontId="44" fillId="33" borderId="23" xfId="1" applyNumberFormat="1" applyFont="1" applyFill="1" applyBorder="1" applyAlignment="1" applyProtection="1">
      <alignment horizontal="center"/>
      <protection hidden="1"/>
    </xf>
    <xf numFmtId="177" fontId="44" fillId="33" borderId="4" xfId="1" applyNumberFormat="1" applyFont="1" applyFill="1" applyBorder="1" applyAlignment="1" applyProtection="1">
      <alignment horizontal="center"/>
      <protection hidden="1"/>
    </xf>
    <xf numFmtId="0" fontId="0" fillId="0" borderId="0" xfId="1" applyNumberFormat="1" applyFont="1" applyFill="1" applyAlignment="1" applyProtection="1">
      <alignment horizontal="left" wrapText="1"/>
      <protection hidden="1"/>
    </xf>
    <xf numFmtId="49" fontId="0" fillId="0" borderId="0" xfId="0" applyNumberFormat="1" applyAlignment="1" applyProtection="1">
      <alignment horizontal="left" vertical="center" wrapText="1"/>
    </xf>
  </cellXfs>
  <cellStyles count="323">
    <cellStyle name="%" xfId="2" xr:uid="{00000000-0005-0000-0000-000000000000}"/>
    <cellStyle name="% 2" xfId="3" xr:uid="{00000000-0005-0000-0000-000001000000}"/>
    <cellStyle name="% 2 2" xfId="4" xr:uid="{00000000-0005-0000-0000-000002000000}"/>
    <cellStyle name="% 3" xfId="5" xr:uid="{00000000-0005-0000-0000-000003000000}"/>
    <cellStyle name="%_AA Capcode &amp; Rate Sheet SFY2013B (Jan13), CRCS" xfId="6" xr:uid="{00000000-0005-0000-0000-000004000000}"/>
    <cellStyle name="%_AA Capcode &amp; Rate Sheet SFY2013B (Jan13), CRCS 2" xfId="7" xr:uid="{00000000-0005-0000-0000-000005000000}"/>
    <cellStyle name="%_AA Capcodes  Rate Sheet SFY14B DRAFT" xfId="8" xr:uid="{00000000-0005-0000-0000-000006000000}"/>
    <cellStyle name="%_AA Capcodes  Rate Sheet SFY14B DRAFT (2)" xfId="9" xr:uid="{00000000-0005-0000-0000-000007000000}"/>
    <cellStyle name="%_AA Capcodes  Rate Sheet SFY14B DRAFT_Medicaid Expansion Rate Model 11 11 13" xfId="10" xr:uid="{00000000-0005-0000-0000-000008000000}"/>
    <cellStyle name="%_AA Capcodes  Rate Sheet SFY14B DRAFT_Medicaid Expansion Rate Model 11 11 13 2" xfId="11" xr:uid="{00000000-0005-0000-0000-000009000000}"/>
    <cellStyle name="%_AA Capcodes Rate Sheet SFY14B Draft_20131002" xfId="12" xr:uid="{00000000-0005-0000-0000-00000A000000}"/>
    <cellStyle name="%_AA Capcodes Rate Sheet SFY14B Draft_20131002_Medicaid Expansion Rate Model 11 11 13" xfId="13" xr:uid="{00000000-0005-0000-0000-00000B000000}"/>
    <cellStyle name="%_AA Capcodes Rate Sheet SFY14B Draft_20131002_Medicaid Expansion Rate Model 11 11 13 2" xfId="14" xr:uid="{00000000-0005-0000-0000-00000C000000}"/>
    <cellStyle name="%_CRCS D-SNP 1.3" xfId="15" xr:uid="{00000000-0005-0000-0000-00000D000000}"/>
    <cellStyle name="%_CRCS D-SNP 1.3 2" xfId="16" xr:uid="{00000000-0005-0000-0000-00000E000000}"/>
    <cellStyle name="%_Jan-Jun SFY13 Eligibility Projections v2" xfId="17" xr:uid="{00000000-0005-0000-0000-00000F000000}"/>
    <cellStyle name="%_Jan-Jun SFY13 Eligibility Projections v2 2" xfId="18" xr:uid="{00000000-0005-0000-0000-000010000000}"/>
    <cellStyle name="%_Medicaid Expansion Rate Model 11 11 13" xfId="19" xr:uid="{00000000-0005-0000-0000-000011000000}"/>
    <cellStyle name="%_Medicaid Expansion Rate Model 11 11 13 2" xfId="20" xr:uid="{00000000-0005-0000-0000-000012000000}"/>
    <cellStyle name="%_SFY13 NJ Rate Development 2.3_July-Dec" xfId="21" xr:uid="{00000000-0005-0000-0000-000013000000}"/>
    <cellStyle name="%_SFY13b NJ CRCS 1.0_Jan-Jun" xfId="22" xr:uid="{00000000-0005-0000-0000-000014000000}"/>
    <cellStyle name="%_SFY13b NJ CRCS 1.0_Jan-Jun 2" xfId="23" xr:uid="{00000000-0005-0000-0000-000015000000}"/>
    <cellStyle name="%_SFY13b NJ CRCS 1.3_Jan-Jun" xfId="24" xr:uid="{00000000-0005-0000-0000-000016000000}"/>
    <cellStyle name="%_SFY13b NJ CRCS 1.3_Jan-Jun 2" xfId="25" xr:uid="{00000000-0005-0000-0000-000017000000}"/>
    <cellStyle name="%_SFY14 Eligibility Projections v1" xfId="26" xr:uid="{00000000-0005-0000-0000-000018000000}"/>
    <cellStyle name="%_SFY14 Eligibility Projections v1 2" xfId="27" xr:uid="{00000000-0005-0000-0000-000019000000}"/>
    <cellStyle name="%_SFY14 NJ CRCS D-SNP 1.1" xfId="28" xr:uid="{00000000-0005-0000-0000-00001A000000}"/>
    <cellStyle name="%_SFY14 NJ CRCS D-SNP 1.1 2" xfId="29" xr:uid="{00000000-0005-0000-0000-00001B000000}"/>
    <cellStyle name="%_SFY14 NJ CRCS D-SNP 1.2" xfId="30" xr:uid="{00000000-0005-0000-0000-00001C000000}"/>
    <cellStyle name="%_SFY14 NJ CRCS D-SNP 1.2 2" xfId="31" xr:uid="{00000000-0005-0000-0000-00001D000000}"/>
    <cellStyle name="%_SFY14b NJ CRCS 1.0" xfId="32" xr:uid="{00000000-0005-0000-0000-00001E000000}"/>
    <cellStyle name="%_SFY14b NJ CRCS 1.0 2" xfId="33" xr:uid="{00000000-0005-0000-0000-00001F000000}"/>
    <cellStyle name="%_SFY14b NJ CRCS 1.2_LB Peer" xfId="34" xr:uid="{00000000-0005-0000-0000-000020000000}"/>
    <cellStyle name="%_SFY14b NJ CRCS 1.3" xfId="35" xr:uid="{00000000-0005-0000-0000-000021000000}"/>
    <cellStyle name="%_SFY14b NJ CRCS 1.3 2" xfId="36" xr:uid="{00000000-0005-0000-0000-000022000000}"/>
    <cellStyle name="%_SFY14b NJ CRCS 1.3_LB Peer" xfId="37" xr:uid="{00000000-0005-0000-0000-000023000000}"/>
    <cellStyle name="20% - Accent1 2" xfId="38" xr:uid="{00000000-0005-0000-0000-000024000000}"/>
    <cellStyle name="20% - Accent2 2" xfId="39" xr:uid="{00000000-0005-0000-0000-000025000000}"/>
    <cellStyle name="20% - Accent3 2" xfId="40" xr:uid="{00000000-0005-0000-0000-000026000000}"/>
    <cellStyle name="20% - Accent4 2" xfId="41" xr:uid="{00000000-0005-0000-0000-000027000000}"/>
    <cellStyle name="20% - Accent5 2" xfId="42" xr:uid="{00000000-0005-0000-0000-000028000000}"/>
    <cellStyle name="20% - Accent6 2" xfId="43" xr:uid="{00000000-0005-0000-0000-000029000000}"/>
    <cellStyle name="40% - Accent1 2" xfId="44" xr:uid="{00000000-0005-0000-0000-00002A000000}"/>
    <cellStyle name="40% - Accent2 2" xfId="45" xr:uid="{00000000-0005-0000-0000-00002B000000}"/>
    <cellStyle name="40% - Accent3 2" xfId="46" xr:uid="{00000000-0005-0000-0000-00002C000000}"/>
    <cellStyle name="40% - Accent4 2" xfId="47" xr:uid="{00000000-0005-0000-0000-00002D000000}"/>
    <cellStyle name="40% - Accent5 2" xfId="48" xr:uid="{00000000-0005-0000-0000-00002E000000}"/>
    <cellStyle name="40% - Accent6 2" xfId="49" xr:uid="{00000000-0005-0000-0000-00002F000000}"/>
    <cellStyle name="60% - Accent1 2" xfId="50" xr:uid="{00000000-0005-0000-0000-000030000000}"/>
    <cellStyle name="60% - Accent2 2" xfId="51" xr:uid="{00000000-0005-0000-0000-000031000000}"/>
    <cellStyle name="60% - Accent3 2" xfId="52" xr:uid="{00000000-0005-0000-0000-000032000000}"/>
    <cellStyle name="60% - Accent4 2" xfId="53" xr:uid="{00000000-0005-0000-0000-000033000000}"/>
    <cellStyle name="60% - Accent5 2" xfId="54" xr:uid="{00000000-0005-0000-0000-000034000000}"/>
    <cellStyle name="60% - Accent6 2" xfId="55" xr:uid="{00000000-0005-0000-0000-000035000000}"/>
    <cellStyle name="Accent1 2" xfId="56" xr:uid="{00000000-0005-0000-0000-000036000000}"/>
    <cellStyle name="Accent2 2" xfId="57" xr:uid="{00000000-0005-0000-0000-000037000000}"/>
    <cellStyle name="Accent3 2" xfId="58" xr:uid="{00000000-0005-0000-0000-000038000000}"/>
    <cellStyle name="Accent4 2" xfId="59" xr:uid="{00000000-0005-0000-0000-000039000000}"/>
    <cellStyle name="Accent5 2" xfId="60" xr:uid="{00000000-0005-0000-0000-00003A000000}"/>
    <cellStyle name="Accent6 2" xfId="61" xr:uid="{00000000-0005-0000-0000-00003B000000}"/>
    <cellStyle name="arrow" xfId="62" xr:uid="{00000000-0005-0000-0000-00003C000000}"/>
    <cellStyle name="Bad 2" xfId="63" xr:uid="{00000000-0005-0000-0000-00003D000000}"/>
    <cellStyle name="Blue" xfId="64" xr:uid="{00000000-0005-0000-0000-00003E000000}"/>
    <cellStyle name="Blue 2" xfId="65" xr:uid="{00000000-0005-0000-0000-00003F000000}"/>
    <cellStyle name="bluel" xfId="66" xr:uid="{00000000-0005-0000-0000-000040000000}"/>
    <cellStyle name="bluel 2" xfId="67" xr:uid="{00000000-0005-0000-0000-000041000000}"/>
    <cellStyle name="BlueLeft" xfId="68" xr:uid="{00000000-0005-0000-0000-000042000000}"/>
    <cellStyle name="BlueLeft 2" xfId="69" xr:uid="{00000000-0005-0000-0000-000043000000}"/>
    <cellStyle name="bluer" xfId="70" xr:uid="{00000000-0005-0000-0000-000044000000}"/>
    <cellStyle name="Calculation 2" xfId="71" xr:uid="{00000000-0005-0000-0000-000045000000}"/>
    <cellStyle name="Calculation 2 2" xfId="72" xr:uid="{00000000-0005-0000-0000-000046000000}"/>
    <cellStyle name="Calculation 2 2 2" xfId="73" xr:uid="{00000000-0005-0000-0000-000047000000}"/>
    <cellStyle name="Calculation 2 2 2 2" xfId="305" xr:uid="{00000000-0005-0000-0000-000048000000}"/>
    <cellStyle name="Calculation 2 2 3" xfId="304" xr:uid="{00000000-0005-0000-0000-000049000000}"/>
    <cellStyle name="Calculation 2 3" xfId="74" xr:uid="{00000000-0005-0000-0000-00004A000000}"/>
    <cellStyle name="Calculation 2 3 2" xfId="306" xr:uid="{00000000-0005-0000-0000-00004B000000}"/>
    <cellStyle name="Calculation 2 4" xfId="303" xr:uid="{00000000-0005-0000-0000-00004C000000}"/>
    <cellStyle name="Check Cell 2" xfId="75" xr:uid="{00000000-0005-0000-0000-00004D000000}"/>
    <cellStyle name="Comma 11" xfId="76" xr:uid="{00000000-0005-0000-0000-00004E000000}"/>
    <cellStyle name="Comma 2" xfId="77" xr:uid="{00000000-0005-0000-0000-00004F000000}"/>
    <cellStyle name="Comma 2 2" xfId="78" xr:uid="{00000000-0005-0000-0000-000050000000}"/>
    <cellStyle name="Comma 2 2 2" xfId="79" xr:uid="{00000000-0005-0000-0000-000051000000}"/>
    <cellStyle name="Comma 2 3" xfId="80" xr:uid="{00000000-0005-0000-0000-000052000000}"/>
    <cellStyle name="Comma 2 3 2" xfId="81" xr:uid="{00000000-0005-0000-0000-000053000000}"/>
    <cellStyle name="Comma 2 4" xfId="82" xr:uid="{00000000-0005-0000-0000-000054000000}"/>
    <cellStyle name="Comma 2 4 2" xfId="83" xr:uid="{00000000-0005-0000-0000-000055000000}"/>
    <cellStyle name="Comma 2 5" xfId="84" xr:uid="{00000000-0005-0000-0000-000056000000}"/>
    <cellStyle name="Comma 3" xfId="85" xr:uid="{00000000-0005-0000-0000-000057000000}"/>
    <cellStyle name="Comma 3 2" xfId="86" xr:uid="{00000000-0005-0000-0000-000058000000}"/>
    <cellStyle name="Comma 3 3" xfId="87" xr:uid="{00000000-0005-0000-0000-000059000000}"/>
    <cellStyle name="Comma 4" xfId="88" xr:uid="{00000000-0005-0000-0000-00005A000000}"/>
    <cellStyle name="Comma 4 2" xfId="89" xr:uid="{00000000-0005-0000-0000-00005B000000}"/>
    <cellStyle name="Comma 4 3" xfId="90" xr:uid="{00000000-0005-0000-0000-00005C000000}"/>
    <cellStyle name="Comma 5" xfId="91" xr:uid="{00000000-0005-0000-0000-00005D000000}"/>
    <cellStyle name="Comma 6" xfId="92" xr:uid="{00000000-0005-0000-0000-00005E000000}"/>
    <cellStyle name="Comma 7" xfId="93" xr:uid="{00000000-0005-0000-0000-00005F000000}"/>
    <cellStyle name="Comma 7 2" xfId="94" xr:uid="{00000000-0005-0000-0000-000060000000}"/>
    <cellStyle name="Comma 8" xfId="95" xr:uid="{00000000-0005-0000-0000-000061000000}"/>
    <cellStyle name="Comma 8 2" xfId="96" xr:uid="{00000000-0005-0000-0000-000062000000}"/>
    <cellStyle name="Comma 9" xfId="97" xr:uid="{00000000-0005-0000-0000-000063000000}"/>
    <cellStyle name="Comma0" xfId="98" xr:uid="{00000000-0005-0000-0000-000064000000}"/>
    <cellStyle name="Comma0 2" xfId="99" xr:uid="{00000000-0005-0000-0000-000065000000}"/>
    <cellStyle name="Comma0 3" xfId="100" xr:uid="{00000000-0005-0000-0000-000066000000}"/>
    <cellStyle name="Currency" xfId="1" builtinId="4"/>
    <cellStyle name="Currency 11" xfId="101" xr:uid="{00000000-0005-0000-0000-000068000000}"/>
    <cellStyle name="Currency 2" xfId="102" xr:uid="{00000000-0005-0000-0000-000069000000}"/>
    <cellStyle name="Currency 2 2" xfId="103" xr:uid="{00000000-0005-0000-0000-00006A000000}"/>
    <cellStyle name="Currency 2 2 2" xfId="104" xr:uid="{00000000-0005-0000-0000-00006B000000}"/>
    <cellStyle name="Currency 2 2 2 2" xfId="105" xr:uid="{00000000-0005-0000-0000-00006C000000}"/>
    <cellStyle name="Currency 2 2 2 3" xfId="106" xr:uid="{00000000-0005-0000-0000-00006D000000}"/>
    <cellStyle name="Currency 2 2 2 4" xfId="107" xr:uid="{00000000-0005-0000-0000-00006E000000}"/>
    <cellStyle name="Currency 2 2 2 5" xfId="108" xr:uid="{00000000-0005-0000-0000-00006F000000}"/>
    <cellStyle name="Currency 2 2 2 6" xfId="109" xr:uid="{00000000-0005-0000-0000-000070000000}"/>
    <cellStyle name="Currency 2 2 2 7" xfId="110" xr:uid="{00000000-0005-0000-0000-000071000000}"/>
    <cellStyle name="Currency 2 2 3" xfId="111" xr:uid="{00000000-0005-0000-0000-000072000000}"/>
    <cellStyle name="Currency 2 2 3 2" xfId="112" xr:uid="{00000000-0005-0000-0000-000073000000}"/>
    <cellStyle name="Currency 2 2 4" xfId="113" xr:uid="{00000000-0005-0000-0000-000074000000}"/>
    <cellStyle name="Currency 2 2 4 2" xfId="114" xr:uid="{00000000-0005-0000-0000-000075000000}"/>
    <cellStyle name="Currency 2 2 5" xfId="115" xr:uid="{00000000-0005-0000-0000-000076000000}"/>
    <cellStyle name="Currency 2 2 5 2" xfId="116" xr:uid="{00000000-0005-0000-0000-000077000000}"/>
    <cellStyle name="Currency 2 2 6" xfId="117" xr:uid="{00000000-0005-0000-0000-000078000000}"/>
    <cellStyle name="Currency 2 2 6 2" xfId="118" xr:uid="{00000000-0005-0000-0000-000079000000}"/>
    <cellStyle name="Currency 2 2 7" xfId="119" xr:uid="{00000000-0005-0000-0000-00007A000000}"/>
    <cellStyle name="Currency 2 2 7 2" xfId="120" xr:uid="{00000000-0005-0000-0000-00007B000000}"/>
    <cellStyle name="Currency 2 3" xfId="121" xr:uid="{00000000-0005-0000-0000-00007C000000}"/>
    <cellStyle name="Currency 2 3 2" xfId="122" xr:uid="{00000000-0005-0000-0000-00007D000000}"/>
    <cellStyle name="Currency 2 4" xfId="123" xr:uid="{00000000-0005-0000-0000-00007E000000}"/>
    <cellStyle name="Currency 2 4 2" xfId="124" xr:uid="{00000000-0005-0000-0000-00007F000000}"/>
    <cellStyle name="Currency 2 5" xfId="125" xr:uid="{00000000-0005-0000-0000-000080000000}"/>
    <cellStyle name="Currency 2 5 2" xfId="126" xr:uid="{00000000-0005-0000-0000-000081000000}"/>
    <cellStyle name="Currency 2 6" xfId="127" xr:uid="{00000000-0005-0000-0000-000082000000}"/>
    <cellStyle name="Currency 2 7" xfId="128" xr:uid="{00000000-0005-0000-0000-000083000000}"/>
    <cellStyle name="Currency 2 8" xfId="129" xr:uid="{00000000-0005-0000-0000-000084000000}"/>
    <cellStyle name="Currency 3" xfId="130" xr:uid="{00000000-0005-0000-0000-000085000000}"/>
    <cellStyle name="Currency 3 2" xfId="131" xr:uid="{00000000-0005-0000-0000-000086000000}"/>
    <cellStyle name="Currency 3 3" xfId="132" xr:uid="{00000000-0005-0000-0000-000087000000}"/>
    <cellStyle name="Currency 3 3 2" xfId="133" xr:uid="{00000000-0005-0000-0000-000088000000}"/>
    <cellStyle name="Currency 4" xfId="134" xr:uid="{00000000-0005-0000-0000-000089000000}"/>
    <cellStyle name="Currency 4 2" xfId="135" xr:uid="{00000000-0005-0000-0000-00008A000000}"/>
    <cellStyle name="Currency 4 3" xfId="136" xr:uid="{00000000-0005-0000-0000-00008B000000}"/>
    <cellStyle name="Currency 5" xfId="137" xr:uid="{00000000-0005-0000-0000-00008C000000}"/>
    <cellStyle name="Currency 6" xfId="138" xr:uid="{00000000-0005-0000-0000-00008D000000}"/>
    <cellStyle name="Currency 6 2" xfId="139" xr:uid="{00000000-0005-0000-0000-00008E000000}"/>
    <cellStyle name="Currency 7" xfId="140" xr:uid="{00000000-0005-0000-0000-00008F000000}"/>
    <cellStyle name="Currency 7 2" xfId="141" xr:uid="{00000000-0005-0000-0000-000090000000}"/>
    <cellStyle name="Currency 8" xfId="142" xr:uid="{00000000-0005-0000-0000-000091000000}"/>
    <cellStyle name="Currency 8 2" xfId="143" xr:uid="{00000000-0005-0000-0000-000092000000}"/>
    <cellStyle name="Currency0" xfId="144" xr:uid="{00000000-0005-0000-0000-000093000000}"/>
    <cellStyle name="Currency0 2" xfId="145" xr:uid="{00000000-0005-0000-0000-000094000000}"/>
    <cellStyle name="Currency0 3" xfId="146" xr:uid="{00000000-0005-0000-0000-000095000000}"/>
    <cellStyle name="currency2" xfId="147" xr:uid="{00000000-0005-0000-0000-000096000000}"/>
    <cellStyle name="currency2 2" xfId="148" xr:uid="{00000000-0005-0000-0000-000097000000}"/>
    <cellStyle name="date" xfId="149" xr:uid="{00000000-0005-0000-0000-000098000000}"/>
    <cellStyle name="Date 2" xfId="150" xr:uid="{00000000-0005-0000-0000-000099000000}"/>
    <cellStyle name="dec0" xfId="151" xr:uid="{00000000-0005-0000-0000-00009A000000}"/>
    <cellStyle name="dec1" xfId="152" xr:uid="{00000000-0005-0000-0000-00009B000000}"/>
    <cellStyle name="dec2" xfId="153" xr:uid="{00000000-0005-0000-0000-00009C000000}"/>
    <cellStyle name="dec3" xfId="154" xr:uid="{00000000-0005-0000-0000-00009D000000}"/>
    <cellStyle name="dec4" xfId="155" xr:uid="{00000000-0005-0000-0000-00009E000000}"/>
    <cellStyle name="dec4 2" xfId="156" xr:uid="{00000000-0005-0000-0000-00009F000000}"/>
    <cellStyle name="dec6" xfId="157" xr:uid="{00000000-0005-0000-0000-0000A0000000}"/>
    <cellStyle name="dec6 2" xfId="158" xr:uid="{00000000-0005-0000-0000-0000A1000000}"/>
    <cellStyle name="Decimal1" xfId="159" xr:uid="{00000000-0005-0000-0000-0000A2000000}"/>
    <cellStyle name="Decimal1 2" xfId="160" xr:uid="{00000000-0005-0000-0000-0000A3000000}"/>
    <cellStyle name="Decimal2" xfId="161" xr:uid="{00000000-0005-0000-0000-0000A4000000}"/>
    <cellStyle name="Decimal2 2" xfId="162" xr:uid="{00000000-0005-0000-0000-0000A5000000}"/>
    <cellStyle name="Decimal3" xfId="163" xr:uid="{00000000-0005-0000-0000-0000A6000000}"/>
    <cellStyle name="Decimal3 2" xfId="164" xr:uid="{00000000-0005-0000-0000-0000A7000000}"/>
    <cellStyle name="Decimal4" xfId="165" xr:uid="{00000000-0005-0000-0000-0000A8000000}"/>
    <cellStyle name="Decimal4 2" xfId="166" xr:uid="{00000000-0005-0000-0000-0000A9000000}"/>
    <cellStyle name="Decimal5" xfId="167" xr:uid="{00000000-0005-0000-0000-0000AA000000}"/>
    <cellStyle name="Decimal5 2" xfId="168" xr:uid="{00000000-0005-0000-0000-0000AB000000}"/>
    <cellStyle name="Explanatory Text 2" xfId="169" xr:uid="{00000000-0005-0000-0000-0000AC000000}"/>
    <cellStyle name="F2" xfId="170" xr:uid="{00000000-0005-0000-0000-0000AD000000}"/>
    <cellStyle name="F3" xfId="171" xr:uid="{00000000-0005-0000-0000-0000AE000000}"/>
    <cellStyle name="F4" xfId="172" xr:uid="{00000000-0005-0000-0000-0000AF000000}"/>
    <cellStyle name="F5" xfId="173" xr:uid="{00000000-0005-0000-0000-0000B0000000}"/>
    <cellStyle name="F6" xfId="174" xr:uid="{00000000-0005-0000-0000-0000B1000000}"/>
    <cellStyle name="F7" xfId="175" xr:uid="{00000000-0005-0000-0000-0000B2000000}"/>
    <cellStyle name="F8" xfId="176" xr:uid="{00000000-0005-0000-0000-0000B3000000}"/>
    <cellStyle name="Fixed" xfId="177" xr:uid="{00000000-0005-0000-0000-0000B4000000}"/>
    <cellStyle name="Fixed 2" xfId="178" xr:uid="{00000000-0005-0000-0000-0000B5000000}"/>
    <cellStyle name="Good 2" xfId="179" xr:uid="{00000000-0005-0000-0000-0000B6000000}"/>
    <cellStyle name="greenl" xfId="180" xr:uid="{00000000-0005-0000-0000-0000B7000000}"/>
    <cellStyle name="greenl 2" xfId="181" xr:uid="{00000000-0005-0000-0000-0000B8000000}"/>
    <cellStyle name="GreenLet" xfId="182" xr:uid="{00000000-0005-0000-0000-0000B9000000}"/>
    <cellStyle name="grnlet" xfId="183" xr:uid="{00000000-0005-0000-0000-0000BA000000}"/>
    <cellStyle name="Heading 1 2" xfId="184" xr:uid="{00000000-0005-0000-0000-0000BB000000}"/>
    <cellStyle name="Heading 2 2" xfId="185" xr:uid="{00000000-0005-0000-0000-0000BC000000}"/>
    <cellStyle name="Heading 3 2" xfId="186" xr:uid="{00000000-0005-0000-0000-0000BD000000}"/>
    <cellStyle name="Heading 4 2" xfId="187" xr:uid="{00000000-0005-0000-0000-0000BE000000}"/>
    <cellStyle name="Hyperlink 2" xfId="188" xr:uid="{00000000-0005-0000-0000-0000BF000000}"/>
    <cellStyle name="Input 2" xfId="189" xr:uid="{00000000-0005-0000-0000-0000C0000000}"/>
    <cellStyle name="Input 2 2" xfId="190" xr:uid="{00000000-0005-0000-0000-0000C1000000}"/>
    <cellStyle name="Input 2 2 2" xfId="191" xr:uid="{00000000-0005-0000-0000-0000C2000000}"/>
    <cellStyle name="Input 2 2 2 2" xfId="309" xr:uid="{00000000-0005-0000-0000-0000C3000000}"/>
    <cellStyle name="Input 2 2 3" xfId="308" xr:uid="{00000000-0005-0000-0000-0000C4000000}"/>
    <cellStyle name="Input 2 3" xfId="192" xr:uid="{00000000-0005-0000-0000-0000C5000000}"/>
    <cellStyle name="Input 2 3 2" xfId="310" xr:uid="{00000000-0005-0000-0000-0000C6000000}"/>
    <cellStyle name="Input 2 4" xfId="307" xr:uid="{00000000-0005-0000-0000-0000C7000000}"/>
    <cellStyle name="Left" xfId="193" xr:uid="{00000000-0005-0000-0000-0000C8000000}"/>
    <cellStyle name="Left 2" xfId="194" xr:uid="{00000000-0005-0000-0000-0000C9000000}"/>
    <cellStyle name="Linked Cell 2" xfId="195" xr:uid="{00000000-0005-0000-0000-0000CA000000}"/>
    <cellStyle name="Map Labels" xfId="196" xr:uid="{00000000-0005-0000-0000-0000CB000000}"/>
    <cellStyle name="Map Legend" xfId="197" xr:uid="{00000000-0005-0000-0000-0000CC000000}"/>
    <cellStyle name="Neutral 2" xfId="198" xr:uid="{00000000-0005-0000-0000-0000CD000000}"/>
    <cellStyle name="Normal" xfId="0" builtinId="0"/>
    <cellStyle name="Normal 10" xfId="199" xr:uid="{00000000-0005-0000-0000-0000CF000000}"/>
    <cellStyle name="Normal 11" xfId="200" xr:uid="{00000000-0005-0000-0000-0000D0000000}"/>
    <cellStyle name="Normal 13" xfId="201" xr:uid="{00000000-0005-0000-0000-0000D1000000}"/>
    <cellStyle name="Normal 2" xfId="202" xr:uid="{00000000-0005-0000-0000-0000D2000000}"/>
    <cellStyle name="Normal 2 2" xfId="203" xr:uid="{00000000-0005-0000-0000-0000D3000000}"/>
    <cellStyle name="Normal 2 2 2" xfId="204" xr:uid="{00000000-0005-0000-0000-0000D4000000}"/>
    <cellStyle name="Normal 2 2 4" xfId="205" xr:uid="{00000000-0005-0000-0000-0000D5000000}"/>
    <cellStyle name="Normal 2 3" xfId="206" xr:uid="{00000000-0005-0000-0000-0000D6000000}"/>
    <cellStyle name="Normal 2 3 2" xfId="207" xr:uid="{00000000-0005-0000-0000-0000D7000000}"/>
    <cellStyle name="Normal 2 4" xfId="208" xr:uid="{00000000-0005-0000-0000-0000D8000000}"/>
    <cellStyle name="Normal 2 4 2" xfId="209" xr:uid="{00000000-0005-0000-0000-0000D9000000}"/>
    <cellStyle name="Normal 2 5" xfId="210" xr:uid="{00000000-0005-0000-0000-0000DA000000}"/>
    <cellStyle name="Normal 2 5 2" xfId="211" xr:uid="{00000000-0005-0000-0000-0000DB000000}"/>
    <cellStyle name="Normal 2 6" xfId="212" xr:uid="{00000000-0005-0000-0000-0000DC000000}"/>
    <cellStyle name="Normal 2 7" xfId="213" xr:uid="{00000000-0005-0000-0000-0000DD000000}"/>
    <cellStyle name="Normal 2_For FY13 Overall Enrollment 10-12" xfId="214" xr:uid="{00000000-0005-0000-0000-0000DE000000}"/>
    <cellStyle name="Normal 3" xfId="215" xr:uid="{00000000-0005-0000-0000-0000DF000000}"/>
    <cellStyle name="Normal 3 2" xfId="216" xr:uid="{00000000-0005-0000-0000-0000E0000000}"/>
    <cellStyle name="Normal 3 2 2" xfId="217" xr:uid="{00000000-0005-0000-0000-0000E1000000}"/>
    <cellStyle name="Normal 3 3" xfId="218" xr:uid="{00000000-0005-0000-0000-0000E2000000}"/>
    <cellStyle name="Normal 3 3 2" xfId="219" xr:uid="{00000000-0005-0000-0000-0000E3000000}"/>
    <cellStyle name="Normal 3 4" xfId="220" xr:uid="{00000000-0005-0000-0000-0000E4000000}"/>
    <cellStyle name="Normal 3 5" xfId="221" xr:uid="{00000000-0005-0000-0000-0000E5000000}"/>
    <cellStyle name="Normal 3_MC" xfId="222" xr:uid="{00000000-0005-0000-0000-0000E6000000}"/>
    <cellStyle name="Normal 4" xfId="223" xr:uid="{00000000-0005-0000-0000-0000E7000000}"/>
    <cellStyle name="Normal 4 2" xfId="224" xr:uid="{00000000-0005-0000-0000-0000E8000000}"/>
    <cellStyle name="Normal 5" xfId="225" xr:uid="{00000000-0005-0000-0000-0000E9000000}"/>
    <cellStyle name="Normal 5 2" xfId="226" xr:uid="{00000000-0005-0000-0000-0000EA000000}"/>
    <cellStyle name="Normal 6" xfId="227" xr:uid="{00000000-0005-0000-0000-0000EB000000}"/>
    <cellStyle name="Normal 6 2" xfId="228" xr:uid="{00000000-0005-0000-0000-0000EC000000}"/>
    <cellStyle name="Normal 6 3" xfId="229" xr:uid="{00000000-0005-0000-0000-0000ED000000}"/>
    <cellStyle name="Normal 7" xfId="230" xr:uid="{00000000-0005-0000-0000-0000EE000000}"/>
    <cellStyle name="Normal 7 2" xfId="231" xr:uid="{00000000-0005-0000-0000-0000EF000000}"/>
    <cellStyle name="Normal 8" xfId="232" xr:uid="{00000000-0005-0000-0000-0000F0000000}"/>
    <cellStyle name="Normal 9" xfId="233" xr:uid="{00000000-0005-0000-0000-0000F1000000}"/>
    <cellStyle name="Note 2" xfId="234" xr:uid="{00000000-0005-0000-0000-0000F2000000}"/>
    <cellStyle name="Note 2 2" xfId="235" xr:uid="{00000000-0005-0000-0000-0000F3000000}"/>
    <cellStyle name="Note 2 2 2" xfId="236" xr:uid="{00000000-0005-0000-0000-0000F4000000}"/>
    <cellStyle name="Note 2 2 2 2" xfId="313" xr:uid="{00000000-0005-0000-0000-0000F5000000}"/>
    <cellStyle name="Note 2 2 3" xfId="312" xr:uid="{00000000-0005-0000-0000-0000F6000000}"/>
    <cellStyle name="Note 2 3" xfId="237" xr:uid="{00000000-0005-0000-0000-0000F7000000}"/>
    <cellStyle name="Note 2 3 2" xfId="314" xr:uid="{00000000-0005-0000-0000-0000F8000000}"/>
    <cellStyle name="Note 2 4" xfId="311" xr:uid="{00000000-0005-0000-0000-0000F9000000}"/>
    <cellStyle name="Output 2" xfId="238" xr:uid="{00000000-0005-0000-0000-0000FA000000}"/>
    <cellStyle name="Output 2 2" xfId="239" xr:uid="{00000000-0005-0000-0000-0000FB000000}"/>
    <cellStyle name="Output 2 2 2" xfId="240" xr:uid="{00000000-0005-0000-0000-0000FC000000}"/>
    <cellStyle name="Output 2 2 2 2" xfId="317" xr:uid="{00000000-0005-0000-0000-0000FD000000}"/>
    <cellStyle name="Output 2 2 3" xfId="316" xr:uid="{00000000-0005-0000-0000-0000FE000000}"/>
    <cellStyle name="Output 2 3" xfId="241" xr:uid="{00000000-0005-0000-0000-0000FF000000}"/>
    <cellStyle name="Output 2 3 2" xfId="318" xr:uid="{00000000-0005-0000-0000-000000010000}"/>
    <cellStyle name="Output 2 4" xfId="315" xr:uid="{00000000-0005-0000-0000-000001010000}"/>
    <cellStyle name="per0" xfId="242" xr:uid="{00000000-0005-0000-0000-000002010000}"/>
    <cellStyle name="per1" xfId="243" xr:uid="{00000000-0005-0000-0000-000003010000}"/>
    <cellStyle name="Per1rgt" xfId="244" xr:uid="{00000000-0005-0000-0000-000004010000}"/>
    <cellStyle name="Per1rgt 2" xfId="245" xr:uid="{00000000-0005-0000-0000-000005010000}"/>
    <cellStyle name="per2" xfId="246" xr:uid="{00000000-0005-0000-0000-000006010000}"/>
    <cellStyle name="Percent 11" xfId="247" xr:uid="{00000000-0005-0000-0000-000007010000}"/>
    <cellStyle name="Percent 2" xfId="248" xr:uid="{00000000-0005-0000-0000-000008010000}"/>
    <cellStyle name="Percent 2 2" xfId="249" xr:uid="{00000000-0005-0000-0000-000009010000}"/>
    <cellStyle name="Percent 2 2 2" xfId="250" xr:uid="{00000000-0005-0000-0000-00000A010000}"/>
    <cellStyle name="Percent 2 3" xfId="251" xr:uid="{00000000-0005-0000-0000-00000B010000}"/>
    <cellStyle name="Percent 2 3 2" xfId="252" xr:uid="{00000000-0005-0000-0000-00000C010000}"/>
    <cellStyle name="Percent 2 4" xfId="253" xr:uid="{00000000-0005-0000-0000-00000D010000}"/>
    <cellStyle name="Percent 2 4 2" xfId="254" xr:uid="{00000000-0005-0000-0000-00000E010000}"/>
    <cellStyle name="Percent 2 5" xfId="255" xr:uid="{00000000-0005-0000-0000-00000F010000}"/>
    <cellStyle name="Percent 2 6" xfId="256" xr:uid="{00000000-0005-0000-0000-000010010000}"/>
    <cellStyle name="Percent 3" xfId="257" xr:uid="{00000000-0005-0000-0000-000011010000}"/>
    <cellStyle name="Percent 3 2" xfId="258" xr:uid="{00000000-0005-0000-0000-000012010000}"/>
    <cellStyle name="Percent 3 2 2" xfId="259" xr:uid="{00000000-0005-0000-0000-000013010000}"/>
    <cellStyle name="Percent 3 3" xfId="260" xr:uid="{00000000-0005-0000-0000-000014010000}"/>
    <cellStyle name="Percent 4" xfId="261" xr:uid="{00000000-0005-0000-0000-000015010000}"/>
    <cellStyle name="Percent 4 2" xfId="262" xr:uid="{00000000-0005-0000-0000-000016010000}"/>
    <cellStyle name="Percent 5" xfId="263" xr:uid="{00000000-0005-0000-0000-000017010000}"/>
    <cellStyle name="Percent 6" xfId="264" xr:uid="{00000000-0005-0000-0000-000018010000}"/>
    <cellStyle name="Percent 6 2" xfId="265" xr:uid="{00000000-0005-0000-0000-000019010000}"/>
    <cellStyle name="Percent 7" xfId="266" xr:uid="{00000000-0005-0000-0000-00001A010000}"/>
    <cellStyle name="Percent 7 2" xfId="267" xr:uid="{00000000-0005-0000-0000-00001B010000}"/>
    <cellStyle name="Percent 8" xfId="268" xr:uid="{00000000-0005-0000-0000-00001C010000}"/>
    <cellStyle name="Percent 8 2" xfId="269" xr:uid="{00000000-0005-0000-0000-00001D010000}"/>
    <cellStyle name="Percent 9" xfId="270" xr:uid="{00000000-0005-0000-0000-00001E010000}"/>
    <cellStyle name="Percent1" xfId="271" xr:uid="{00000000-0005-0000-0000-00001F010000}"/>
    <cellStyle name="Percent1ormal" xfId="272" xr:uid="{00000000-0005-0000-0000-000020010000}"/>
    <cellStyle name="Percent1ormal 2" xfId="273" xr:uid="{00000000-0005-0000-0000-000021010000}"/>
    <cellStyle name="Percent2" xfId="274" xr:uid="{00000000-0005-0000-0000-000022010000}"/>
    <cellStyle name="purple" xfId="275" xr:uid="{00000000-0005-0000-0000-000023010000}"/>
    <cellStyle name="purple 2" xfId="276" xr:uid="{00000000-0005-0000-0000-000024010000}"/>
    <cellStyle name="red" xfId="277" xr:uid="{00000000-0005-0000-0000-000025010000}"/>
    <cellStyle name="red 2" xfId="278" xr:uid="{00000000-0005-0000-0000-000026010000}"/>
    <cellStyle name="redl" xfId="279" xr:uid="{00000000-0005-0000-0000-000027010000}"/>
    <cellStyle name="redlet" xfId="280" xr:uid="{00000000-0005-0000-0000-000028010000}"/>
    <cellStyle name="redr" xfId="281" xr:uid="{00000000-0005-0000-0000-000029010000}"/>
    <cellStyle name="redr 2" xfId="282" xr:uid="{00000000-0005-0000-0000-00002A010000}"/>
    <cellStyle name="redshade" xfId="283" xr:uid="{00000000-0005-0000-0000-00002B010000}"/>
    <cellStyle name="redshade 2" xfId="284" xr:uid="{00000000-0005-0000-0000-00002C010000}"/>
    <cellStyle name="Right" xfId="285" xr:uid="{00000000-0005-0000-0000-00002D010000}"/>
    <cellStyle name="Right 2" xfId="286" xr:uid="{00000000-0005-0000-0000-00002E010000}"/>
    <cellStyle name="special" xfId="287" xr:uid="{00000000-0005-0000-0000-00002F010000}"/>
    <cellStyle name="special 2" xfId="288" xr:uid="{00000000-0005-0000-0000-000030010000}"/>
    <cellStyle name="Title 2" xfId="289" xr:uid="{00000000-0005-0000-0000-000031010000}"/>
    <cellStyle name="Total 2" xfId="290" xr:uid="{00000000-0005-0000-0000-000032010000}"/>
    <cellStyle name="Total 2 2" xfId="291" xr:uid="{00000000-0005-0000-0000-000033010000}"/>
    <cellStyle name="Total 2 2 2" xfId="292" xr:uid="{00000000-0005-0000-0000-000034010000}"/>
    <cellStyle name="Total 2 2 2 2" xfId="321" xr:uid="{00000000-0005-0000-0000-000035010000}"/>
    <cellStyle name="Total 2 2 3" xfId="320" xr:uid="{00000000-0005-0000-0000-000036010000}"/>
    <cellStyle name="Total 2 3" xfId="293" xr:uid="{00000000-0005-0000-0000-000037010000}"/>
    <cellStyle name="Total 2 3 2" xfId="322" xr:uid="{00000000-0005-0000-0000-000038010000}"/>
    <cellStyle name="Total 2 4" xfId="319" xr:uid="{00000000-0005-0000-0000-000039010000}"/>
    <cellStyle name="Total2 - Style2" xfId="294" xr:uid="{00000000-0005-0000-0000-00003A010000}"/>
    <cellStyle name="up" xfId="295" xr:uid="{00000000-0005-0000-0000-00003B010000}"/>
    <cellStyle name="up 2" xfId="296" xr:uid="{00000000-0005-0000-0000-00003C010000}"/>
    <cellStyle name="Warning Text 2" xfId="297" xr:uid="{00000000-0005-0000-0000-00003D010000}"/>
    <cellStyle name="Yellow" xfId="298" xr:uid="{00000000-0005-0000-0000-00003E010000}"/>
    <cellStyle name="Yellow2" xfId="299" xr:uid="{00000000-0005-0000-0000-00003F010000}"/>
    <cellStyle name="YellowL" xfId="300" xr:uid="{00000000-0005-0000-0000-000040010000}"/>
    <cellStyle name="YellowL 2" xfId="301" xr:uid="{00000000-0005-0000-0000-000041010000}"/>
    <cellStyle name="yellowr" xfId="302" xr:uid="{00000000-0005-0000-0000-000042010000}"/>
  </cellStyles>
  <dxfs count="0"/>
  <tableStyles count="0" defaultTableStyle="TableStyleMedium2" defaultPivotStyle="PivotStyleLight16"/>
  <colors>
    <mruColors>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47"/>
  <sheetViews>
    <sheetView topLeftCell="A37" workbookViewId="0">
      <selection activeCell="B50" sqref="B50"/>
    </sheetView>
  </sheetViews>
  <sheetFormatPr defaultColWidth="8.7109375" defaultRowHeight="15"/>
  <cols>
    <col min="1" max="1" width="13.5703125" style="114" customWidth="1"/>
    <col min="2" max="2" width="45.7109375" style="123" customWidth="1"/>
    <col min="3" max="3" width="75.7109375" style="123" customWidth="1"/>
    <col min="4" max="4" width="59" style="121" customWidth="1"/>
    <col min="5" max="16384" width="8.7109375" style="121"/>
  </cols>
  <sheetData>
    <row r="1" spans="1:4" s="120" customFormat="1" ht="26.25" customHeight="1" thickBot="1">
      <c r="A1" s="181" t="s">
        <v>220</v>
      </c>
      <c r="B1" s="181"/>
      <c r="C1" s="181"/>
    </row>
    <row r="2" spans="1:4" ht="125.1" customHeight="1" thickBot="1">
      <c r="A2" s="182" t="s">
        <v>267</v>
      </c>
      <c r="B2" s="183"/>
      <c r="C2" s="184"/>
      <c r="D2" s="111"/>
    </row>
    <row r="3" spans="1:4" s="119" customFormat="1" ht="24.95" customHeight="1" thickBot="1">
      <c r="A3" s="185" t="s">
        <v>221</v>
      </c>
      <c r="B3" s="185"/>
      <c r="C3" s="185"/>
    </row>
    <row r="4" spans="1:4" ht="30.75" thickTop="1">
      <c r="A4" s="125" t="s">
        <v>256</v>
      </c>
      <c r="B4" s="125" t="s">
        <v>222</v>
      </c>
      <c r="C4" s="125" t="s">
        <v>223</v>
      </c>
    </row>
    <row r="5" spans="1:4" ht="30">
      <c r="A5" s="113" t="s">
        <v>257</v>
      </c>
      <c r="B5" s="112" t="s">
        <v>0</v>
      </c>
      <c r="C5" s="118" t="s">
        <v>224</v>
      </c>
      <c r="D5" s="124"/>
    </row>
    <row r="6" spans="1:4" ht="18.95" customHeight="1">
      <c r="A6" s="113" t="s">
        <v>258</v>
      </c>
      <c r="B6" s="112" t="s">
        <v>1</v>
      </c>
      <c r="C6" s="118" t="s">
        <v>268</v>
      </c>
    </row>
    <row r="7" spans="1:4" ht="18.95" customHeight="1">
      <c r="A7" s="113" t="s">
        <v>259</v>
      </c>
      <c r="B7" s="112" t="s">
        <v>326</v>
      </c>
      <c r="C7" s="118" t="s">
        <v>327</v>
      </c>
    </row>
    <row r="8" spans="1:4" ht="18.95" customHeight="1">
      <c r="A8" s="113" t="s">
        <v>260</v>
      </c>
      <c r="B8" s="112" t="s">
        <v>328</v>
      </c>
      <c r="C8" s="118" t="s">
        <v>329</v>
      </c>
    </row>
    <row r="9" spans="1:4" ht="18.95" customHeight="1">
      <c r="A9" s="113" t="s">
        <v>261</v>
      </c>
      <c r="B9" s="112" t="s">
        <v>2</v>
      </c>
      <c r="C9" s="118" t="s">
        <v>225</v>
      </c>
    </row>
    <row r="10" spans="1:4" ht="45">
      <c r="A10" s="113" t="s">
        <v>262</v>
      </c>
      <c r="B10" s="112" t="s">
        <v>331</v>
      </c>
      <c r="C10" s="118" t="s">
        <v>303</v>
      </c>
    </row>
    <row r="11" spans="1:4" ht="30">
      <c r="A11" s="113" t="s">
        <v>332</v>
      </c>
      <c r="B11" s="112" t="s">
        <v>175</v>
      </c>
      <c r="C11" s="118" t="s">
        <v>226</v>
      </c>
    </row>
    <row r="12" spans="1:4" ht="30">
      <c r="A12" s="113" t="s">
        <v>333</v>
      </c>
      <c r="B12" s="112" t="s">
        <v>176</v>
      </c>
      <c r="C12" s="118" t="s">
        <v>334</v>
      </c>
    </row>
    <row r="13" spans="1:4" ht="18.95" customHeight="1">
      <c r="A13" s="113" t="s">
        <v>335</v>
      </c>
      <c r="B13" s="112" t="s">
        <v>227</v>
      </c>
      <c r="C13" s="118" t="s">
        <v>228</v>
      </c>
    </row>
    <row r="14" spans="1:4" ht="18.95" customHeight="1">
      <c r="A14" s="113" t="s">
        <v>342</v>
      </c>
      <c r="B14" s="112" t="s">
        <v>343</v>
      </c>
      <c r="C14" s="118" t="s">
        <v>344</v>
      </c>
    </row>
    <row r="15" spans="1:4" ht="18.95" customHeight="1">
      <c r="A15" s="113" t="s">
        <v>299</v>
      </c>
      <c r="B15" s="112" t="s">
        <v>346</v>
      </c>
      <c r="C15" s="118" t="s">
        <v>345</v>
      </c>
    </row>
    <row r="16" spans="1:4" ht="60">
      <c r="A16" s="113" t="s">
        <v>263</v>
      </c>
      <c r="B16" s="112" t="s">
        <v>229</v>
      </c>
      <c r="C16" s="118" t="s">
        <v>230</v>
      </c>
    </row>
    <row r="17" spans="1:4">
      <c r="A17" s="113" t="s">
        <v>340</v>
      </c>
      <c r="B17" s="112" t="s">
        <v>336</v>
      </c>
      <c r="C17" s="118" t="s">
        <v>337</v>
      </c>
    </row>
    <row r="18" spans="1:4">
      <c r="A18" s="113" t="s">
        <v>341</v>
      </c>
      <c r="B18" s="112" t="s">
        <v>338</v>
      </c>
      <c r="C18" s="118" t="s">
        <v>339</v>
      </c>
    </row>
    <row r="19" spans="1:4" ht="18.95" customHeight="1">
      <c r="A19" s="113" t="s">
        <v>296</v>
      </c>
      <c r="B19" s="112" t="s">
        <v>231</v>
      </c>
      <c r="C19" s="118" t="s">
        <v>269</v>
      </c>
    </row>
    <row r="20" spans="1:4" ht="30">
      <c r="A20" s="113" t="s">
        <v>297</v>
      </c>
      <c r="B20" s="112" t="s">
        <v>232</v>
      </c>
      <c r="C20" s="118" t="s">
        <v>233</v>
      </c>
    </row>
    <row r="21" spans="1:4" ht="75">
      <c r="A21" s="113" t="s">
        <v>298</v>
      </c>
      <c r="B21" s="112" t="s">
        <v>234</v>
      </c>
      <c r="C21" s="118" t="s">
        <v>309</v>
      </c>
    </row>
    <row r="22" spans="1:4" ht="60">
      <c r="A22" s="113" t="s">
        <v>347</v>
      </c>
      <c r="B22" s="112" t="s">
        <v>235</v>
      </c>
      <c r="C22" s="118" t="s">
        <v>270</v>
      </c>
      <c r="D22" s="122"/>
    </row>
    <row r="23" spans="1:4" ht="18.95" customHeight="1">
      <c r="A23" s="113" t="s">
        <v>348</v>
      </c>
      <c r="B23" s="112" t="s">
        <v>236</v>
      </c>
      <c r="C23" s="118" t="s">
        <v>237</v>
      </c>
    </row>
    <row r="24" spans="1:4" ht="45">
      <c r="A24" s="113" t="s">
        <v>349</v>
      </c>
      <c r="B24" s="112" t="s">
        <v>238</v>
      </c>
      <c r="C24" s="118" t="s">
        <v>271</v>
      </c>
    </row>
    <row r="25" spans="1:4" ht="18.95" customHeight="1">
      <c r="A25" s="113" t="s">
        <v>350</v>
      </c>
      <c r="B25" s="112" t="s">
        <v>239</v>
      </c>
      <c r="C25" s="118" t="s">
        <v>310</v>
      </c>
    </row>
    <row r="26" spans="1:4" ht="45">
      <c r="A26" s="113" t="s">
        <v>351</v>
      </c>
      <c r="B26" s="112" t="s">
        <v>240</v>
      </c>
      <c r="C26" s="118" t="s">
        <v>311</v>
      </c>
    </row>
    <row r="27" spans="1:4" ht="60">
      <c r="A27" s="113" t="s">
        <v>352</v>
      </c>
      <c r="B27" s="112" t="s">
        <v>241</v>
      </c>
      <c r="C27" s="118" t="s">
        <v>272</v>
      </c>
      <c r="D27" s="122"/>
    </row>
    <row r="28" spans="1:4" ht="30">
      <c r="A28" s="113" t="s">
        <v>353</v>
      </c>
      <c r="B28" s="112" t="s">
        <v>242</v>
      </c>
      <c r="C28" s="118" t="s">
        <v>312</v>
      </c>
    </row>
    <row r="29" spans="1:4" ht="45">
      <c r="A29" s="113" t="s">
        <v>354</v>
      </c>
      <c r="B29" s="112" t="s">
        <v>243</v>
      </c>
      <c r="C29" s="118" t="s">
        <v>244</v>
      </c>
    </row>
    <row r="30" spans="1:4" ht="45">
      <c r="A30" s="113" t="s">
        <v>355</v>
      </c>
      <c r="B30" s="112" t="s">
        <v>245</v>
      </c>
      <c r="C30" s="118" t="s">
        <v>313</v>
      </c>
    </row>
    <row r="31" spans="1:4" ht="18.95" customHeight="1">
      <c r="A31" s="113" t="s">
        <v>356</v>
      </c>
      <c r="B31" s="112" t="s">
        <v>273</v>
      </c>
      <c r="C31" s="118" t="s">
        <v>274</v>
      </c>
    </row>
    <row r="33" spans="1:3" s="119" customFormat="1" ht="24.95" customHeight="1" thickBot="1">
      <c r="A33" s="180" t="s">
        <v>246</v>
      </c>
      <c r="B33" s="180"/>
      <c r="C33" s="180"/>
    </row>
    <row r="34" spans="1:3" ht="9.9499999999999993" customHeight="1" thickTop="1"/>
    <row r="35" spans="1:3" s="115" customFormat="1" ht="15.75">
      <c r="A35" s="186" t="s">
        <v>247</v>
      </c>
      <c r="B35" s="186"/>
      <c r="C35" s="186"/>
    </row>
    <row r="36" spans="1:3" ht="9.9499999999999993" customHeight="1"/>
    <row r="37" spans="1:3" s="119" customFormat="1" ht="24.95" customHeight="1" thickBot="1">
      <c r="A37" s="180" t="s">
        <v>248</v>
      </c>
      <c r="B37" s="180"/>
      <c r="C37" s="180"/>
    </row>
    <row r="38" spans="1:3" ht="30.75" thickTop="1">
      <c r="A38" s="125" t="s">
        <v>256</v>
      </c>
      <c r="B38" s="125" t="s">
        <v>222</v>
      </c>
      <c r="C38" s="125" t="s">
        <v>223</v>
      </c>
    </row>
    <row r="39" spans="1:3" ht="30">
      <c r="A39" s="113"/>
      <c r="B39" s="112" t="s">
        <v>250</v>
      </c>
      <c r="C39" s="118" t="s">
        <v>251</v>
      </c>
    </row>
    <row r="40" spans="1:3" ht="45">
      <c r="A40" s="113" t="s">
        <v>262</v>
      </c>
      <c r="B40" s="112" t="s">
        <v>357</v>
      </c>
      <c r="C40" s="118" t="s">
        <v>304</v>
      </c>
    </row>
    <row r="41" spans="1:3" ht="30">
      <c r="A41" s="113" t="s">
        <v>358</v>
      </c>
      <c r="B41" s="118"/>
      <c r="C41" s="118" t="s">
        <v>249</v>
      </c>
    </row>
    <row r="42" spans="1:3" ht="105">
      <c r="A42" s="113" t="s">
        <v>359</v>
      </c>
      <c r="B42" s="112" t="s">
        <v>301</v>
      </c>
      <c r="C42" s="118" t="s">
        <v>360</v>
      </c>
    </row>
    <row r="43" spans="1:3" ht="45">
      <c r="A43" s="112" t="s">
        <v>362</v>
      </c>
      <c r="B43" s="112" t="s">
        <v>300</v>
      </c>
      <c r="C43" s="118" t="s">
        <v>361</v>
      </c>
    </row>
    <row r="44" spans="1:3" ht="45">
      <c r="A44" s="112" t="s">
        <v>363</v>
      </c>
      <c r="B44" s="112" t="s">
        <v>252</v>
      </c>
      <c r="C44" s="118" t="s">
        <v>265</v>
      </c>
    </row>
    <row r="45" spans="1:3" ht="105">
      <c r="A45" s="112" t="s">
        <v>364</v>
      </c>
      <c r="B45" s="112" t="s">
        <v>253</v>
      </c>
      <c r="C45" s="118" t="s">
        <v>314</v>
      </c>
    </row>
    <row r="46" spans="1:3" ht="45">
      <c r="A46" s="112" t="s">
        <v>365</v>
      </c>
      <c r="B46" s="116" t="s">
        <v>255</v>
      </c>
      <c r="C46" s="117" t="s">
        <v>264</v>
      </c>
    </row>
    <row r="47" spans="1:3" ht="30">
      <c r="A47" s="112" t="s">
        <v>366</v>
      </c>
      <c r="B47" s="112" t="s">
        <v>192</v>
      </c>
      <c r="C47" s="118" t="s">
        <v>254</v>
      </c>
    </row>
  </sheetData>
  <mergeCells count="6">
    <mergeCell ref="A37:C37"/>
    <mergeCell ref="A1:C1"/>
    <mergeCell ref="A2:C2"/>
    <mergeCell ref="A3:C3"/>
    <mergeCell ref="A35:C35"/>
    <mergeCell ref="A33:C33"/>
  </mergeCells>
  <printOptions horizontalCentered="1"/>
  <pageMargins left="0.25" right="0.25" top="0.17" bottom="0.17" header="0.17" footer="0.17"/>
  <pageSetup scale="75" fitToHeight="0" orientation="portrait" r:id="rId1"/>
  <headerFooter>
    <oddFooter>&amp;LTAB - &amp;A&amp;RPage #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39"/>
  <sheetViews>
    <sheetView zoomScale="91" zoomScaleNormal="91" workbookViewId="0">
      <selection activeCell="H23" sqref="H23"/>
    </sheetView>
  </sheetViews>
  <sheetFormatPr defaultRowHeight="15"/>
  <cols>
    <col min="1" max="1" width="25" customWidth="1"/>
    <col min="2" max="2" width="11.7109375" customWidth="1"/>
    <col min="3" max="3" width="39.28515625" customWidth="1"/>
    <col min="4" max="4" width="16.42578125" style="24" customWidth="1"/>
    <col min="5" max="5" width="16.42578125" style="27" customWidth="1"/>
    <col min="6" max="6" width="10.42578125" customWidth="1"/>
    <col min="7" max="7" width="1.85546875" style="2" customWidth="1"/>
    <col min="8" max="8" width="39.42578125" style="25" customWidth="1"/>
    <col min="9" max="9" width="10.7109375" customWidth="1"/>
    <col min="10" max="10" width="11.85546875" style="2" customWidth="1"/>
    <col min="11" max="11" width="17.42578125" customWidth="1"/>
    <col min="12" max="12" width="12.28515625" style="26" customWidth="1"/>
    <col min="13" max="13" width="22.5703125" style="109" customWidth="1"/>
    <col min="14" max="14" width="1.5703125" customWidth="1"/>
    <col min="15" max="15" width="9.140625" style="88" hidden="1" customWidth="1"/>
    <col min="20" max="20" width="16.42578125" customWidth="1"/>
  </cols>
  <sheetData>
    <row r="1" spans="1:18" s="133" customFormat="1" ht="26.25" customHeight="1">
      <c r="A1" s="200" t="s">
        <v>302</v>
      </c>
      <c r="B1" s="200"/>
      <c r="C1" s="200"/>
      <c r="D1" s="200"/>
      <c r="E1" s="200"/>
      <c r="F1" s="200"/>
      <c r="G1" s="200"/>
      <c r="H1" s="200"/>
      <c r="I1" s="200"/>
      <c r="J1" s="200"/>
      <c r="K1" s="200"/>
      <c r="L1" s="200"/>
      <c r="M1" s="200"/>
      <c r="N1" s="200"/>
      <c r="O1" s="91"/>
    </row>
    <row r="2" spans="1:18" s="133" customFormat="1" ht="16.5" customHeight="1">
      <c r="A2" s="193" t="s">
        <v>315</v>
      </c>
      <c r="B2" s="193"/>
      <c r="C2" s="83"/>
      <c r="D2" s="47"/>
      <c r="E2" s="47"/>
      <c r="F2" s="201" t="s">
        <v>386</v>
      </c>
      <c r="G2" s="201"/>
      <c r="H2" s="201"/>
      <c r="I2" s="129"/>
      <c r="J2" s="129"/>
      <c r="K2" s="129"/>
      <c r="L2" s="139"/>
      <c r="M2" s="108"/>
      <c r="N2" s="129"/>
      <c r="O2" s="91"/>
    </row>
    <row r="3" spans="1:18" s="133" customFormat="1" ht="17.25" customHeight="1">
      <c r="A3" s="193" t="s">
        <v>367</v>
      </c>
      <c r="B3" s="193"/>
      <c r="C3" s="140"/>
      <c r="D3" s="188"/>
      <c r="E3" s="188"/>
      <c r="F3" s="192"/>
      <c r="G3" s="192"/>
      <c r="H3" s="192"/>
      <c r="I3" s="192"/>
      <c r="J3" s="192"/>
      <c r="K3" s="192"/>
      <c r="L3" s="139"/>
      <c r="M3" s="108"/>
      <c r="N3" s="129"/>
      <c r="O3" s="91"/>
    </row>
    <row r="4" spans="1:18" s="151" customFormat="1" ht="7.5" customHeight="1">
      <c r="A4" s="154"/>
      <c r="B4" s="154"/>
      <c r="C4" s="153"/>
      <c r="D4" s="150"/>
      <c r="E4" s="150"/>
      <c r="F4" s="192"/>
      <c r="G4" s="192"/>
      <c r="H4" s="192"/>
      <c r="I4" s="192"/>
      <c r="J4" s="192"/>
      <c r="K4" s="192"/>
      <c r="L4" s="139"/>
      <c r="M4" s="108"/>
      <c r="N4" s="129"/>
      <c r="O4" s="91"/>
    </row>
    <row r="5" spans="1:18" s="151" customFormat="1" ht="15.75">
      <c r="A5" s="193" t="s">
        <v>323</v>
      </c>
      <c r="B5" s="193"/>
      <c r="C5" s="140"/>
      <c r="D5" s="150"/>
      <c r="E5" s="150"/>
      <c r="F5" s="192"/>
      <c r="G5" s="192"/>
      <c r="H5" s="192"/>
      <c r="I5" s="192"/>
      <c r="J5" s="192"/>
      <c r="K5" s="192"/>
      <c r="L5" s="139"/>
      <c r="M5" s="108"/>
      <c r="N5" s="129"/>
      <c r="O5" s="91"/>
    </row>
    <row r="6" spans="1:18" s="151" customFormat="1" ht="15.75">
      <c r="A6" s="193" t="s">
        <v>324</v>
      </c>
      <c r="B6" s="193"/>
      <c r="C6" s="140"/>
      <c r="D6" s="150"/>
      <c r="E6" s="150"/>
      <c r="F6" s="192"/>
      <c r="G6" s="192"/>
      <c r="H6" s="192"/>
      <c r="I6" s="192"/>
      <c r="J6" s="192"/>
      <c r="K6" s="192"/>
      <c r="L6" s="139"/>
      <c r="M6" s="108"/>
      <c r="N6" s="129"/>
      <c r="O6" s="91"/>
    </row>
    <row r="7" spans="1:18" s="133" customFormat="1" ht="12" customHeight="1">
      <c r="A7" s="154"/>
      <c r="B7" s="154"/>
      <c r="C7" s="129"/>
      <c r="D7" s="47"/>
      <c r="E7" s="47"/>
      <c r="F7" s="192"/>
      <c r="G7" s="192"/>
      <c r="H7" s="192"/>
      <c r="I7" s="192"/>
      <c r="J7" s="192"/>
      <c r="K7" s="192"/>
      <c r="L7" s="139"/>
      <c r="M7" s="108"/>
      <c r="N7" s="129"/>
      <c r="O7" s="91"/>
    </row>
    <row r="8" spans="1:18" s="133" customFormat="1" ht="15.75">
      <c r="A8" s="193" t="s">
        <v>316</v>
      </c>
      <c r="B8" s="193"/>
      <c r="C8" s="83"/>
      <c r="D8" s="47"/>
      <c r="E8" s="47"/>
      <c r="F8" s="192"/>
      <c r="G8" s="192"/>
      <c r="H8" s="192"/>
      <c r="I8" s="192"/>
      <c r="J8" s="192"/>
      <c r="K8" s="192"/>
      <c r="L8" s="129"/>
      <c r="M8" s="108"/>
      <c r="N8" s="129"/>
      <c r="O8" s="91"/>
      <c r="R8" s="151"/>
    </row>
    <row r="9" spans="1:18" s="133" customFormat="1" ht="45.75" customHeight="1">
      <c r="A9" s="193" t="s">
        <v>330</v>
      </c>
      <c r="B9" s="193"/>
      <c r="C9" s="140"/>
      <c r="D9" s="188"/>
      <c r="E9" s="188"/>
      <c r="F9" s="192"/>
      <c r="G9" s="192"/>
      <c r="H9" s="192"/>
      <c r="I9" s="192"/>
      <c r="J9" s="192"/>
      <c r="K9" s="192"/>
      <c r="L9" s="129"/>
      <c r="M9" s="108"/>
      <c r="N9" s="129"/>
      <c r="O9" s="91"/>
      <c r="R9" s="151"/>
    </row>
    <row r="10" spans="1:18" s="133" customFormat="1">
      <c r="A10" s="154"/>
      <c r="B10" s="154"/>
      <c r="C10" s="130"/>
      <c r="D10" s="131"/>
      <c r="E10" s="131"/>
      <c r="F10" s="192"/>
      <c r="G10" s="192"/>
      <c r="H10" s="192"/>
      <c r="I10" s="192"/>
      <c r="J10" s="192"/>
      <c r="K10" s="192"/>
      <c r="L10" s="129"/>
      <c r="M10" s="108"/>
      <c r="N10" s="129"/>
      <c r="O10" s="91"/>
      <c r="R10" s="151"/>
    </row>
    <row r="11" spans="1:18" s="133" customFormat="1" ht="29.25" customHeight="1">
      <c r="A11" s="193" t="s">
        <v>325</v>
      </c>
      <c r="B11" s="195"/>
      <c r="C11" s="83"/>
      <c r="D11" s="47"/>
      <c r="E11" s="47"/>
      <c r="F11" s="192"/>
      <c r="G11" s="192"/>
      <c r="H11" s="192"/>
      <c r="I11" s="192"/>
      <c r="J11" s="192"/>
      <c r="K11" s="192"/>
      <c r="L11" s="129"/>
      <c r="M11" s="108"/>
      <c r="N11" s="129"/>
      <c r="O11" s="91"/>
    </row>
    <row r="12" spans="1:18" s="133" customFormat="1">
      <c r="A12" s="154"/>
      <c r="B12" s="154"/>
      <c r="C12" s="130"/>
      <c r="D12" s="47"/>
      <c r="E12" s="47"/>
      <c r="F12" s="192"/>
      <c r="G12" s="192"/>
      <c r="H12" s="192"/>
      <c r="I12" s="192"/>
      <c r="J12" s="192"/>
      <c r="K12" s="192"/>
      <c r="L12" s="129"/>
      <c r="M12" s="108"/>
      <c r="N12" s="129"/>
      <c r="O12" s="91"/>
    </row>
    <row r="13" spans="1:18" s="133" customFormat="1" ht="15.75">
      <c r="A13" s="193" t="s">
        <v>317</v>
      </c>
      <c r="B13" s="193"/>
      <c r="C13" s="141"/>
      <c r="D13" s="131"/>
      <c r="E13" s="131"/>
      <c r="F13" s="192"/>
      <c r="G13" s="192"/>
      <c r="H13" s="192"/>
      <c r="I13" s="192"/>
      <c r="J13" s="192"/>
      <c r="K13" s="192"/>
      <c r="L13" s="129"/>
      <c r="M13" s="108"/>
      <c r="N13" s="129"/>
      <c r="O13" s="91"/>
    </row>
    <row r="14" spans="1:18" s="133" customFormat="1" ht="17.25" customHeight="1">
      <c r="A14" s="193" t="s">
        <v>318</v>
      </c>
      <c r="B14" s="193"/>
      <c r="C14" s="83"/>
      <c r="D14" s="131"/>
      <c r="E14" s="131"/>
      <c r="F14" s="192"/>
      <c r="G14" s="192"/>
      <c r="H14" s="192"/>
      <c r="I14" s="192"/>
      <c r="J14" s="192"/>
      <c r="K14" s="192"/>
      <c r="L14" s="129"/>
      <c r="M14" s="108"/>
      <c r="N14" s="129"/>
      <c r="O14" s="91"/>
    </row>
    <row r="15" spans="1:18" s="133" customFormat="1" ht="15" customHeight="1">
      <c r="A15" s="193" t="s">
        <v>368</v>
      </c>
      <c r="B15" s="193"/>
      <c r="C15" s="83"/>
      <c r="D15" s="131"/>
      <c r="E15" s="131"/>
      <c r="F15" s="199" t="s">
        <v>385</v>
      </c>
      <c r="G15" s="199"/>
      <c r="H15" s="199"/>
      <c r="I15" s="199"/>
      <c r="J15" s="199"/>
      <c r="K15" s="199"/>
      <c r="L15" s="187"/>
      <c r="M15" s="187"/>
      <c r="N15" s="129"/>
      <c r="O15" s="91"/>
    </row>
    <row r="16" spans="1:18" s="133" customFormat="1" ht="14.25" customHeight="1">
      <c r="A16" s="132"/>
      <c r="B16" s="132"/>
      <c r="C16" s="130"/>
      <c r="D16" s="131"/>
      <c r="E16" s="131"/>
      <c r="F16" s="193" t="s">
        <v>374</v>
      </c>
      <c r="G16" s="196"/>
      <c r="H16" s="196"/>
      <c r="I16" s="196"/>
      <c r="J16" s="196"/>
      <c r="K16" s="196"/>
      <c r="L16" s="197"/>
      <c r="M16" s="198"/>
      <c r="N16" s="129"/>
      <c r="O16" s="91"/>
    </row>
    <row r="17" spans="1:20" s="133" customFormat="1" ht="15.75">
      <c r="A17" s="193" t="s">
        <v>320</v>
      </c>
      <c r="B17" s="193"/>
      <c r="C17" s="193"/>
      <c r="D17" s="39"/>
      <c r="E17" s="131"/>
      <c r="F17" s="129"/>
      <c r="G17" s="129"/>
      <c r="H17" s="129"/>
      <c r="I17" s="129"/>
      <c r="J17" s="129"/>
      <c r="K17" s="129"/>
      <c r="L17" s="139"/>
      <c r="M17" s="108"/>
      <c r="N17" s="129"/>
      <c r="O17" s="91"/>
    </row>
    <row r="18" spans="1:20" s="133" customFormat="1" ht="33" customHeight="1">
      <c r="A18" s="193" t="s">
        <v>369</v>
      </c>
      <c r="B18" s="193"/>
      <c r="C18" s="193"/>
      <c r="D18" s="194"/>
      <c r="E18" s="194"/>
      <c r="F18" s="129"/>
      <c r="G18" s="129"/>
      <c r="H18" s="129"/>
      <c r="I18" s="129"/>
      <c r="J18" s="129"/>
      <c r="K18" s="129"/>
      <c r="L18" s="139"/>
      <c r="M18" s="108"/>
      <c r="N18" s="129"/>
      <c r="O18" s="91"/>
    </row>
    <row r="19" spans="1:20" s="133" customFormat="1" ht="6" customHeight="1">
      <c r="A19" s="142"/>
      <c r="B19" s="142"/>
      <c r="C19" s="142"/>
      <c r="D19" s="142" t="s">
        <v>291</v>
      </c>
      <c r="E19" s="142"/>
      <c r="F19" s="142"/>
      <c r="G19" s="142"/>
      <c r="H19" s="142"/>
      <c r="I19" s="142"/>
      <c r="J19" s="142"/>
      <c r="K19" s="142"/>
      <c r="L19" s="142"/>
      <c r="M19" s="143"/>
      <c r="N19" s="142"/>
      <c r="O19" s="91"/>
    </row>
    <row r="20" spans="1:20" s="127" customFormat="1" ht="18.75" customHeight="1">
      <c r="A20" s="189" t="s">
        <v>177</v>
      </c>
      <c r="B20" s="189"/>
      <c r="C20" s="189"/>
      <c r="D20" s="189"/>
      <c r="E20" s="189"/>
      <c r="F20" s="189"/>
      <c r="G20" s="189"/>
      <c r="H20" s="189"/>
      <c r="I20" s="189"/>
      <c r="J20" s="189"/>
      <c r="K20" s="189"/>
      <c r="L20" s="189"/>
      <c r="M20" s="189"/>
      <c r="N20" s="50"/>
      <c r="O20" s="126"/>
    </row>
    <row r="21" spans="1:20" s="127" customFormat="1">
      <c r="A21" s="129"/>
      <c r="B21" s="42"/>
      <c r="C21" s="129"/>
      <c r="D21" s="46"/>
      <c r="E21" s="46"/>
      <c r="F21" s="44"/>
      <c r="G21" s="51"/>
      <c r="H21" s="190" t="s">
        <v>180</v>
      </c>
      <c r="I21" s="190"/>
      <c r="J21" s="191"/>
      <c r="K21" s="190"/>
      <c r="L21" s="190"/>
      <c r="M21" s="190"/>
      <c r="N21" s="50"/>
      <c r="O21" s="126"/>
    </row>
    <row r="22" spans="1:20" s="138" customFormat="1" ht="94.5">
      <c r="A22" s="171" t="s">
        <v>164</v>
      </c>
      <c r="B22" s="52" t="s">
        <v>3</v>
      </c>
      <c r="C22" s="172" t="s">
        <v>170</v>
      </c>
      <c r="D22" s="170" t="s">
        <v>376</v>
      </c>
      <c r="E22" s="170" t="s">
        <v>377</v>
      </c>
      <c r="F22" s="172" t="s">
        <v>169</v>
      </c>
      <c r="G22" s="51"/>
      <c r="H22" s="171" t="s">
        <v>371</v>
      </c>
      <c r="I22" s="52" t="s">
        <v>216</v>
      </c>
      <c r="J22" s="171" t="s">
        <v>217</v>
      </c>
      <c r="K22" s="171" t="s">
        <v>167</v>
      </c>
      <c r="L22" s="171" t="s">
        <v>168</v>
      </c>
      <c r="M22" s="61" t="s">
        <v>179</v>
      </c>
      <c r="N22" s="50"/>
      <c r="O22" s="137"/>
      <c r="P22" s="127"/>
      <c r="Q22" s="127"/>
    </row>
    <row r="23" spans="1:20">
      <c r="A23" s="38"/>
      <c r="B23" s="42" t="e">
        <f>VLOOKUP(A23,'Services and Codes'!A$1:B44,2,FALSE)</f>
        <v>#N/A</v>
      </c>
      <c r="C23" s="39"/>
      <c r="D23" s="36"/>
      <c r="E23" s="36"/>
      <c r="F23" s="86"/>
      <c r="G23" s="51"/>
      <c r="H23" s="35"/>
      <c r="I23" s="45" t="e">
        <f>VLOOKUP(H23,Sheet1!A$2:B$21,2,FALSE)</f>
        <v>#N/A</v>
      </c>
      <c r="J23" s="40"/>
      <c r="K23" s="37"/>
      <c r="L23" s="35"/>
      <c r="M23" s="110" t="e">
        <f>ROUND(IF(OR(B23="Z9004CS",B23="Z9004PA",B23="Z9004RD",B23="Z9004IC",B23="Z9005CS",B23="Z9005IC",B23="Z9005RD",B23="Z9008CS",B23="Z9008IC",B23="Z9008PA",B23="Z9008RD",B23="Z9011cCS",B23="Z9011IC",B23="Z9011PA",B23="Z9011OP",B23="Z9011PH",B23="Z9011SE",B23="Z9011SD",B23="Z9011PC",B23="Z9011RD"),(IF(I23&gt;0,(IF(I23&lt;J23,I23*K23*L23,J23*K23*L23)),J23*K23*L23)),"N/A"),0)</f>
        <v>#N/A</v>
      </c>
      <c r="N23" s="50"/>
      <c r="O23" s="87" t="e">
        <f>IF(OR(B23="Z9001CS",B23="Z9001IC",B23="Z9001PA"),IF(F23&gt;3000,3000,F23),IF(OR(B23="Z9003CS",B23="Z9003IC",B23="Z9003PA"),IF(F23&gt;300,300,F23),IF(OR(B23="Z9004PA",B23="Z9004IC",B23="Z9004CS",B23="Z9004RD",B23="Z9005CS",B23="Z9005IC",B23="Z9005RD",B23="Z9008CS",B23="Z9008IC",B23="Z9008PA",B23="Z9008RD",B23="Z9011CS",B23="Z9011IC",B23="Z9011PA",B23="Z9011RD",B23="Z9011OP",B23="Z9011PH",B23="Z9011PC",B23="Z9011SE",B23="Z9011SD"),M23,F23)))</f>
        <v>#N/A</v>
      </c>
      <c r="P23" s="2"/>
      <c r="Q23" s="2"/>
      <c r="R23" s="2"/>
      <c r="T23" s="138"/>
    </row>
    <row r="24" spans="1:20">
      <c r="A24" s="38"/>
      <c r="B24" s="42" t="e">
        <f>VLOOKUP(A24,'Services and Codes'!A$1:B45,2,FALSE)</f>
        <v>#N/A</v>
      </c>
      <c r="C24" s="39"/>
      <c r="D24" s="36"/>
      <c r="E24" s="36"/>
      <c r="F24" s="86"/>
      <c r="G24" s="51"/>
      <c r="H24" s="35"/>
      <c r="I24" s="45" t="e">
        <f>VLOOKUP(H24,Sheet1!A$2:B$21,2,FALSE)</f>
        <v>#N/A</v>
      </c>
      <c r="J24" s="40"/>
      <c r="K24" s="37"/>
      <c r="L24" s="35"/>
      <c r="M24" s="110" t="e">
        <f t="shared" ref="M24:M34" si="0">ROUND(IF(OR(B24="Z9004CS",B24="Z9004PA",B24="Z9004RD",B24="Z9004IC",B24="Z9005CS",B24="Z9005IC",B24="Z9005RD",B24="Z9008CS",B24="Z9008IC",B24="Z9008PA",B24="Z9008RD",B24="z9011cs",B24="Z9011IC",B24="Z9011PA",B24="Z9011OP",B24="Z9011PH",B24="Z9011SE",B24="Z9011SD",B24="Z9011PC",B24="Z9011RD"),(IF(I24&gt;0,(IF(I24&lt;J24,I24*K24*L24,J24*K24*L24)),J24*K24*L24)),"N/A"),0)</f>
        <v>#N/A</v>
      </c>
      <c r="N24" s="50"/>
      <c r="O24" s="87" t="e">
        <f t="shared" ref="O24:O34" si="1">IF(OR(B24="Z9001CS",B24="Z9001IC",B24="Z9001PA"),IF(F24&gt;3000,3000,F24),IF(OR(B24="Z9003CS",B24="Z9003IC",B24="Z9003PA"),IF(F24&gt;300,300,F24),IF(OR(B24="Z9004PA",B24="Z9004IC",B24="Z9004CS",B24="Z9004RD",B24="Z9005CS",B24="Z9005IC",B24="Z9005RD",B24="Z9008CS",B24="Z9008IC",B24="Z9008PA",B24="Z9008RD",B24="Z9011CS",B24="Z9011IC",B24="Z9011PA",B24="Z9011RD",B24="Z9011OP",B24="Z9011PH",B24="Z9011PC",B24="Z9011SE",B24="Z9011SD"),M24,F24)))</f>
        <v>#N/A</v>
      </c>
      <c r="P24" s="2"/>
      <c r="Q24" s="2"/>
      <c r="R24" s="2"/>
      <c r="T24" s="138"/>
    </row>
    <row r="25" spans="1:20">
      <c r="A25" s="38"/>
      <c r="B25" s="42" t="e">
        <f>VLOOKUP(A25,'Services and Codes'!A$1:B46,2,FALSE)</f>
        <v>#N/A</v>
      </c>
      <c r="C25" s="39"/>
      <c r="D25" s="36"/>
      <c r="E25" s="36"/>
      <c r="F25" s="86"/>
      <c r="G25" s="51"/>
      <c r="H25" s="35"/>
      <c r="I25" s="45" t="e">
        <f>VLOOKUP(H25,Sheet1!A$2:B$21,2,FALSE)</f>
        <v>#N/A</v>
      </c>
      <c r="J25" s="40"/>
      <c r="K25" s="37"/>
      <c r="L25" s="35"/>
      <c r="M25" s="110" t="e">
        <f t="shared" si="0"/>
        <v>#N/A</v>
      </c>
      <c r="N25" s="50"/>
      <c r="O25" s="87" t="e">
        <f t="shared" si="1"/>
        <v>#N/A</v>
      </c>
      <c r="P25" s="2"/>
      <c r="Q25" s="2"/>
      <c r="R25" s="2"/>
    </row>
    <row r="26" spans="1:20" ht="19.5" customHeight="1">
      <c r="A26" s="38"/>
      <c r="B26" s="42" t="e">
        <f>VLOOKUP(A26,'Services and Codes'!A$1:B47,2,FALSE)</f>
        <v>#N/A</v>
      </c>
      <c r="C26" s="39"/>
      <c r="D26" s="36"/>
      <c r="E26" s="36"/>
      <c r="F26" s="86"/>
      <c r="G26" s="51"/>
      <c r="H26" s="35"/>
      <c r="I26" s="45" t="e">
        <f>VLOOKUP(H26,Sheet1!A$2:B$21,2,FALSE)</f>
        <v>#N/A</v>
      </c>
      <c r="J26" s="40"/>
      <c r="K26" s="37"/>
      <c r="L26" s="35"/>
      <c r="M26" s="110" t="e">
        <f t="shared" si="0"/>
        <v>#N/A</v>
      </c>
      <c r="N26" s="50"/>
      <c r="O26" s="87" t="e">
        <f t="shared" si="1"/>
        <v>#N/A</v>
      </c>
      <c r="P26" s="2"/>
      <c r="Q26" s="2"/>
      <c r="R26" s="2"/>
      <c r="S26" s="6"/>
    </row>
    <row r="27" spans="1:20">
      <c r="A27" s="41"/>
      <c r="B27" s="42" t="e">
        <f>VLOOKUP(A27,'Services and Codes'!A$1:B48,2,FALSE)</f>
        <v>#N/A</v>
      </c>
      <c r="C27" s="39"/>
      <c r="D27" s="36"/>
      <c r="E27" s="36"/>
      <c r="F27" s="86"/>
      <c r="G27" s="51"/>
      <c r="H27" s="35"/>
      <c r="I27" s="45" t="e">
        <f>VLOOKUP(H27,Sheet1!A$2:B$21,2,FALSE)</f>
        <v>#N/A</v>
      </c>
      <c r="J27" s="40"/>
      <c r="K27" s="37"/>
      <c r="L27" s="35"/>
      <c r="M27" s="110" t="e">
        <f t="shared" si="0"/>
        <v>#N/A</v>
      </c>
      <c r="N27" s="50"/>
      <c r="O27" s="87" t="e">
        <f t="shared" si="1"/>
        <v>#N/A</v>
      </c>
      <c r="P27" s="2"/>
      <c r="Q27" s="2"/>
      <c r="R27" s="2"/>
    </row>
    <row r="28" spans="1:20">
      <c r="A28" s="38"/>
      <c r="B28" s="42" t="e">
        <f>VLOOKUP(A28,'Services and Codes'!A$1:B49,2,FALSE)</f>
        <v>#N/A</v>
      </c>
      <c r="C28" s="39"/>
      <c r="D28" s="36"/>
      <c r="E28" s="36"/>
      <c r="F28" s="86"/>
      <c r="G28" s="51"/>
      <c r="H28" s="35"/>
      <c r="I28" s="45" t="e">
        <f>VLOOKUP(H28,Sheet1!A$2:B$21,2,FALSE)</f>
        <v>#N/A</v>
      </c>
      <c r="J28" s="40"/>
      <c r="K28" s="37"/>
      <c r="L28" s="35"/>
      <c r="M28" s="110" t="e">
        <f t="shared" si="0"/>
        <v>#N/A</v>
      </c>
      <c r="N28" s="50"/>
      <c r="O28" s="87" t="e">
        <f t="shared" si="1"/>
        <v>#N/A</v>
      </c>
      <c r="P28" s="2"/>
      <c r="Q28" s="2"/>
      <c r="R28" s="2"/>
    </row>
    <row r="29" spans="1:20">
      <c r="A29" s="38"/>
      <c r="B29" s="42" t="e">
        <f>VLOOKUP(A29,'Services and Codes'!A$1:B50,2,FALSE)</f>
        <v>#N/A</v>
      </c>
      <c r="C29" s="39"/>
      <c r="D29" s="36"/>
      <c r="E29" s="36"/>
      <c r="F29" s="86"/>
      <c r="G29" s="51"/>
      <c r="H29" s="35"/>
      <c r="I29" s="45" t="e">
        <f>VLOOKUP(H29,Sheet1!A$2:B$21,2,FALSE)</f>
        <v>#N/A</v>
      </c>
      <c r="J29" s="40"/>
      <c r="K29" s="37"/>
      <c r="L29" s="35"/>
      <c r="M29" s="110" t="e">
        <f t="shared" si="0"/>
        <v>#N/A</v>
      </c>
      <c r="N29" s="50"/>
      <c r="O29" s="87" t="e">
        <f t="shared" si="1"/>
        <v>#N/A</v>
      </c>
      <c r="P29" s="2"/>
      <c r="Q29" s="2"/>
      <c r="R29" s="2"/>
    </row>
    <row r="30" spans="1:20">
      <c r="A30" s="38"/>
      <c r="B30" s="42" t="e">
        <f>VLOOKUP(A30,'Services and Codes'!A$1:B51,2,FALSE)</f>
        <v>#N/A</v>
      </c>
      <c r="C30" s="39"/>
      <c r="D30" s="36"/>
      <c r="E30" s="36"/>
      <c r="F30" s="86"/>
      <c r="G30" s="51"/>
      <c r="H30" s="35"/>
      <c r="I30" s="45" t="e">
        <f>VLOOKUP(H30,Sheet1!A$2:B$21,2,FALSE)</f>
        <v>#N/A</v>
      </c>
      <c r="J30" s="40"/>
      <c r="K30" s="37"/>
      <c r="L30" s="35"/>
      <c r="M30" s="110" t="e">
        <f t="shared" si="0"/>
        <v>#N/A</v>
      </c>
      <c r="N30" s="50"/>
      <c r="O30" s="87" t="e">
        <f t="shared" si="1"/>
        <v>#N/A</v>
      </c>
      <c r="P30" s="2"/>
      <c r="Q30" s="2"/>
      <c r="R30" s="2"/>
    </row>
    <row r="31" spans="1:20">
      <c r="A31" s="38"/>
      <c r="B31" s="42" t="e">
        <f>VLOOKUP(A31,'Services and Codes'!A$1:B52,2,FALSE)</f>
        <v>#N/A</v>
      </c>
      <c r="C31" s="39"/>
      <c r="D31" s="36"/>
      <c r="E31" s="36"/>
      <c r="F31" s="86"/>
      <c r="G31" s="51"/>
      <c r="H31" s="35"/>
      <c r="I31" s="45" t="e">
        <f>VLOOKUP(H31,Sheet1!A$2:B$21,2,FALSE)</f>
        <v>#N/A</v>
      </c>
      <c r="J31" s="40"/>
      <c r="K31" s="37"/>
      <c r="L31" s="35"/>
      <c r="M31" s="110" t="e">
        <f t="shared" si="0"/>
        <v>#N/A</v>
      </c>
      <c r="N31" s="50"/>
      <c r="O31" s="87" t="e">
        <f t="shared" si="1"/>
        <v>#N/A</v>
      </c>
      <c r="P31" s="2"/>
      <c r="Q31" s="2"/>
      <c r="R31" s="2"/>
    </row>
    <row r="32" spans="1:20">
      <c r="A32" s="38"/>
      <c r="B32" s="42" t="e">
        <f>VLOOKUP(A32,'Services and Codes'!A$1:B53,2,FALSE)</f>
        <v>#N/A</v>
      </c>
      <c r="C32" s="39"/>
      <c r="D32" s="36"/>
      <c r="E32" s="36"/>
      <c r="F32" s="86"/>
      <c r="G32" s="51"/>
      <c r="H32" s="35"/>
      <c r="I32" s="45" t="e">
        <f>VLOOKUP(H32,Sheet1!A$2:B$21,2,FALSE)</f>
        <v>#N/A</v>
      </c>
      <c r="J32" s="40"/>
      <c r="K32" s="37"/>
      <c r="L32" s="35"/>
      <c r="M32" s="110" t="e">
        <f t="shared" si="0"/>
        <v>#N/A</v>
      </c>
      <c r="N32" s="50"/>
      <c r="O32" s="87" t="e">
        <f t="shared" si="1"/>
        <v>#N/A</v>
      </c>
      <c r="P32" s="2"/>
      <c r="Q32" s="2"/>
      <c r="R32" s="23"/>
    </row>
    <row r="33" spans="1:18">
      <c r="A33" s="38"/>
      <c r="B33" s="42" t="e">
        <f>VLOOKUP(A33,'Services and Codes'!A$1:B54,2,FALSE)</f>
        <v>#N/A</v>
      </c>
      <c r="C33" s="39"/>
      <c r="D33" s="36"/>
      <c r="E33" s="36"/>
      <c r="F33" s="86"/>
      <c r="G33" s="51"/>
      <c r="H33" s="35"/>
      <c r="I33" s="45" t="e">
        <f>VLOOKUP(H33,Sheet1!A$2:B$21,2,FALSE)</f>
        <v>#N/A</v>
      </c>
      <c r="J33" s="40"/>
      <c r="K33" s="37"/>
      <c r="L33" s="35"/>
      <c r="M33" s="110" t="e">
        <f t="shared" si="0"/>
        <v>#N/A</v>
      </c>
      <c r="N33" s="50"/>
      <c r="O33" s="87" t="e">
        <f t="shared" si="1"/>
        <v>#N/A</v>
      </c>
      <c r="P33" s="2"/>
      <c r="Q33" s="2"/>
      <c r="R33" s="23"/>
    </row>
    <row r="34" spans="1:18">
      <c r="A34" s="37"/>
      <c r="B34" s="42" t="e">
        <f>VLOOKUP(A33,'Services and Codes'!A$1:B55,2,FALSE)</f>
        <v>#N/A</v>
      </c>
      <c r="C34" s="39"/>
      <c r="D34" s="36"/>
      <c r="E34" s="36"/>
      <c r="F34" s="86"/>
      <c r="G34" s="51"/>
      <c r="H34" s="35"/>
      <c r="I34" s="45" t="e">
        <f>VLOOKUP(H34,Sheet1!A$2:B$21,2,FALSE)</f>
        <v>#N/A</v>
      </c>
      <c r="J34" s="40"/>
      <c r="K34" s="37"/>
      <c r="L34" s="35"/>
      <c r="M34" s="110" t="e">
        <f t="shared" si="0"/>
        <v>#N/A</v>
      </c>
      <c r="N34" s="50"/>
      <c r="O34" s="87" t="e">
        <f t="shared" si="1"/>
        <v>#N/A</v>
      </c>
      <c r="P34" s="2"/>
      <c r="Q34" s="2"/>
    </row>
    <row r="35" spans="1:18" ht="15.75" thickBot="1">
      <c r="A35" s="158" t="s">
        <v>184</v>
      </c>
      <c r="B35" s="42"/>
      <c r="C35" s="42"/>
      <c r="D35" s="57">
        <f>MIN(D23:D34)</f>
        <v>0</v>
      </c>
      <c r="E35" s="57">
        <f>MAX(E23:E34)</f>
        <v>0</v>
      </c>
      <c r="F35" s="58">
        <f>SUM(F23:F34)</f>
        <v>0</v>
      </c>
      <c r="G35" s="44"/>
      <c r="H35" s="43"/>
      <c r="I35" s="43"/>
      <c r="J35" s="43"/>
      <c r="K35" s="43"/>
      <c r="L35" s="43"/>
      <c r="M35" s="108"/>
      <c r="N35" s="50"/>
      <c r="O35" s="87"/>
      <c r="P35" s="2"/>
      <c r="Q35" s="2"/>
    </row>
    <row r="36" spans="1:18" ht="25.5" customHeight="1" thickTop="1">
      <c r="A36" s="42"/>
      <c r="B36" s="42"/>
      <c r="C36" s="42"/>
      <c r="D36" s="46"/>
      <c r="E36" s="47"/>
      <c r="F36" s="42"/>
      <c r="G36" s="44"/>
      <c r="H36" s="43"/>
      <c r="I36" s="42"/>
      <c r="J36" s="42"/>
      <c r="K36" s="42"/>
      <c r="L36" s="44"/>
      <c r="M36" s="60"/>
      <c r="N36" s="50"/>
      <c r="P36" s="2"/>
      <c r="Q36" s="2"/>
    </row>
    <row r="37" spans="1:18" ht="23.25" customHeight="1">
      <c r="A37" s="173" t="s">
        <v>387</v>
      </c>
      <c r="B37" s="42"/>
      <c r="C37" s="42"/>
      <c r="D37" s="46"/>
      <c r="E37" s="47"/>
      <c r="F37" s="42"/>
      <c r="G37" s="44"/>
      <c r="H37" s="43"/>
      <c r="I37" s="42"/>
      <c r="J37" s="42"/>
      <c r="K37" s="42"/>
      <c r="L37" s="44"/>
      <c r="M37" s="60"/>
      <c r="N37" s="50"/>
      <c r="P37" s="2"/>
      <c r="Q37" s="2"/>
    </row>
    <row r="39" spans="1:18">
      <c r="A39" s="174"/>
      <c r="L39" s="2"/>
    </row>
  </sheetData>
  <sheetProtection algorithmName="SHA-512" hashValue="LfkeAk6xgvo+LHfkZN3531VBToqQKS1BIQwtW/MEvWMG+2VJ386XHvBnD6Zx91chN52mSpa22Bf0u3zNwZFJNg==" saltValue="wyR+on8O4T5AS10TPgw/rg==" spinCount="100000" sheet="1" selectLockedCells="1"/>
  <mergeCells count="24">
    <mergeCell ref="A1:N1"/>
    <mergeCell ref="A14:B14"/>
    <mergeCell ref="A2:B2"/>
    <mergeCell ref="A8:B8"/>
    <mergeCell ref="A13:B13"/>
    <mergeCell ref="F2:H2"/>
    <mergeCell ref="A5:B5"/>
    <mergeCell ref="A6:B6"/>
    <mergeCell ref="L15:M15"/>
    <mergeCell ref="D3:E3"/>
    <mergeCell ref="D9:E9"/>
    <mergeCell ref="A20:M20"/>
    <mergeCell ref="H21:M21"/>
    <mergeCell ref="F3:K14"/>
    <mergeCell ref="A3:B3"/>
    <mergeCell ref="A17:C17"/>
    <mergeCell ref="D18:E18"/>
    <mergeCell ref="A18:C18"/>
    <mergeCell ref="A9:B9"/>
    <mergeCell ref="A11:B11"/>
    <mergeCell ref="F16:K16"/>
    <mergeCell ref="L16:M16"/>
    <mergeCell ref="F15:K15"/>
    <mergeCell ref="A15:B15"/>
  </mergeCells>
  <dataValidations xWindow="1288" yWindow="668" count="8">
    <dataValidation type="list" allowBlank="1" showInputMessage="1" showErrorMessage="1" sqref="H23:H34" xr:uid="{00000000-0002-0000-0100-000000000000}">
      <formula1>INDIRECT($B23)</formula1>
    </dataValidation>
    <dataValidation type="date" operator="greaterThanOrEqual" allowBlank="1" showInputMessage="1" showErrorMessage="1" error="End date cannot preceed strt date." sqref="E23:E34" xr:uid="{00000000-0002-0000-0100-000001000000}">
      <formula1>D23</formula1>
    </dataValidation>
    <dataValidation type="custom" allowBlank="1" showInputMessage="1" showErrorMessage="1" error="Days exceeds total days between start and end date." prompt="Must be within total days identified as start and end date." sqref="L23:L34" xr:uid="{00000000-0002-0000-0100-000002000000}">
      <formula1>IF(DAYS360(D23,E23)&lt;L23,"ERROR",L23)</formula1>
    </dataValidation>
    <dataValidation type="list" allowBlank="1" showInputMessage="1" showErrorMessage="1" sqref="O20:XFD20" xr:uid="{00000000-0002-0000-0100-000003000000}">
      <formula1>#REF!</formula1>
    </dataValidation>
    <dataValidation type="decimal" operator="equal" allowBlank="1" showInputMessage="1" showErrorMessage="1" error="1) When req. furniture or utility deposits the request cannot exceed $3000 and $300 respectively.  2) You must use whole dollar amounts. 3) When requesting staffing columns H-L must be completed frst and Col F must = Col M." sqref="F23:F34" xr:uid="{00000000-0002-0000-0100-000004000000}">
      <formula1>O23</formula1>
    </dataValidation>
    <dataValidation type="list" allowBlank="1" showInputMessage="1" showErrorMessage="1" sqref="E36:E62" xr:uid="{00000000-0002-0000-0100-000005000000}">
      <formula1>$A$1:$A$47</formula1>
    </dataValidation>
    <dataValidation type="list" allowBlank="1" showInputMessage="1" showErrorMessage="1" sqref="S12 S5" xr:uid="{E3556815-5DDE-4DDC-94B0-62D1F9B1BAEC}">
      <formula1>Z9004RD</formula1>
    </dataValidation>
    <dataValidation type="list" allowBlank="1" showInputMessage="1" showErrorMessage="1" sqref="U23" xr:uid="{337CEE1D-1EF7-438C-8F9F-3C50B447AE41}">
      <formula1>INDIRECT($T$23)</formula1>
    </dataValidation>
  </dataValidations>
  <pageMargins left="0.25" right="0.25" top="0.75" bottom="0.75" header="0.3" footer="0.3"/>
  <pageSetup paperSize="5" scale="83" fitToWidth="0" orientation="landscape" r:id="rId1"/>
  <headerFooter>
    <oddFooter>&amp;LTAB # &amp;A&amp;RPage # &amp;P of &amp;N</oddFooter>
  </headerFooter>
  <extLst>
    <ext xmlns:x14="http://schemas.microsoft.com/office/spreadsheetml/2009/9/main" uri="{CCE6A557-97BC-4b89-ADB6-D9C93CAAB3DF}">
      <x14:dataValidations xmlns:xm="http://schemas.microsoft.com/office/excel/2006/main" xWindow="1288" yWindow="668" count="3">
        <x14:dataValidation type="list" allowBlank="1" showInputMessage="1" showErrorMessage="1" xr:uid="{00000000-0002-0000-0100-000006000000}">
          <x14:formula1>
            <xm:f>'Services and Codes'!$A$1:$A$9</xm:f>
          </x14:formula1>
          <xm:sqref>E63</xm:sqref>
        </x14:dataValidation>
        <x14:dataValidation type="list" allowBlank="1" showInputMessage="1" showErrorMessage="1" xr:uid="{00000000-0002-0000-0100-000008000000}">
          <x14:formula1>
            <xm:f>'Services and Codes'!$AE$1:$AE$2</xm:f>
          </x14:formula1>
          <xm:sqref>D17 C11</xm:sqref>
        </x14:dataValidation>
        <x14:dataValidation type="list" allowBlank="1" showInputMessage="1" showErrorMessage="1" xr:uid="{00000000-0002-0000-0100-000007000000}">
          <x14:formula1>
            <xm:f>'Services and Codes'!$A$1:$A$44</xm:f>
          </x14:formula1>
          <xm:sqref>A23:A33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39"/>
  <sheetViews>
    <sheetView topLeftCell="A22" zoomScaleNormal="100" workbookViewId="0">
      <selection activeCell="A39" sqref="A39"/>
    </sheetView>
  </sheetViews>
  <sheetFormatPr defaultColWidth="9.140625" defaultRowHeight="15"/>
  <cols>
    <col min="1" max="1" width="22.7109375" style="49" customWidth="1"/>
    <col min="2" max="2" width="11.7109375" style="49" customWidth="1"/>
    <col min="3" max="3" width="39.28515625" style="49" customWidth="1"/>
    <col min="4" max="4" width="15.7109375" style="48" customWidth="1"/>
    <col min="5" max="5" width="15.7109375" style="69" customWidth="1"/>
    <col min="6" max="6" width="9.140625" style="49"/>
    <col min="7" max="7" width="1.28515625" style="49" customWidth="1"/>
    <col min="8" max="8" width="39" style="55" customWidth="1"/>
    <col min="9" max="9" width="9.140625" style="49"/>
    <col min="10" max="10" width="13.28515625" style="49" customWidth="1"/>
    <col min="11" max="11" width="12.28515625" style="56" customWidth="1"/>
    <col min="12" max="12" width="17.42578125" style="49" customWidth="1"/>
    <col min="13" max="13" width="1.28515625" style="49" customWidth="1"/>
    <col min="14" max="14" width="10.42578125" style="70" customWidth="1"/>
    <col min="15" max="15" width="35.42578125" style="55" customWidth="1"/>
    <col min="16" max="16" width="1" style="49" customWidth="1"/>
    <col min="17" max="16384" width="9.140625" style="49"/>
  </cols>
  <sheetData>
    <row r="1" spans="1:16" s="133" customFormat="1" ht="30.75" customHeight="1">
      <c r="A1" s="200" t="s">
        <v>302</v>
      </c>
      <c r="B1" s="200"/>
      <c r="C1" s="200"/>
      <c r="D1" s="200"/>
      <c r="E1" s="200"/>
      <c r="F1" s="200"/>
      <c r="G1" s="200"/>
      <c r="H1" s="200"/>
      <c r="I1" s="200"/>
      <c r="J1" s="200"/>
      <c r="K1" s="200"/>
      <c r="L1" s="200"/>
      <c r="M1" s="200"/>
      <c r="N1" s="200"/>
      <c r="O1" s="130"/>
      <c r="P1" s="157"/>
    </row>
    <row r="2" spans="1:16" s="133" customFormat="1" ht="19.5" customHeight="1">
      <c r="A2" s="199" t="s">
        <v>315</v>
      </c>
      <c r="B2" s="199"/>
      <c r="C2" s="134">
        <f>'1 Provider Wrap Request'!C2</f>
        <v>0</v>
      </c>
      <c r="D2" s="47"/>
      <c r="E2" s="47"/>
      <c r="F2" s="213" t="s">
        <v>380</v>
      </c>
      <c r="G2" s="213"/>
      <c r="H2" s="213"/>
      <c r="I2" s="129"/>
      <c r="J2" s="129"/>
      <c r="K2" s="129"/>
      <c r="L2" s="139"/>
      <c r="M2" s="108"/>
      <c r="N2" s="129"/>
      <c r="O2" s="130"/>
      <c r="P2" s="157"/>
    </row>
    <row r="3" spans="1:16" s="133" customFormat="1" ht="18" customHeight="1">
      <c r="A3" s="199" t="s">
        <v>367</v>
      </c>
      <c r="B3" s="199"/>
      <c r="C3" s="144">
        <f>'1 Provider Wrap Request'!C3</f>
        <v>0</v>
      </c>
      <c r="D3" s="188"/>
      <c r="E3" s="188"/>
      <c r="F3" s="205">
        <f>'1 Provider Wrap Request'!F3:K14</f>
        <v>0</v>
      </c>
      <c r="G3" s="205"/>
      <c r="H3" s="205"/>
      <c r="I3" s="205"/>
      <c r="J3" s="205"/>
      <c r="K3" s="205"/>
      <c r="L3" s="139"/>
      <c r="M3" s="108"/>
      <c r="N3" s="129"/>
      <c r="O3" s="130"/>
      <c r="P3" s="157"/>
    </row>
    <row r="4" spans="1:16" s="151" customFormat="1" ht="7.5" customHeight="1">
      <c r="A4" s="154"/>
      <c r="B4" s="154"/>
      <c r="C4" s="152"/>
      <c r="D4" s="150"/>
      <c r="E4" s="150"/>
      <c r="F4" s="205"/>
      <c r="G4" s="205"/>
      <c r="H4" s="205"/>
      <c r="I4" s="205"/>
      <c r="J4" s="205"/>
      <c r="K4" s="205"/>
      <c r="L4" s="139"/>
      <c r="M4" s="108"/>
      <c r="N4" s="129"/>
      <c r="O4" s="130"/>
      <c r="P4" s="157"/>
    </row>
    <row r="5" spans="1:16" s="151" customFormat="1">
      <c r="A5" s="199" t="s">
        <v>322</v>
      </c>
      <c r="B5" s="199"/>
      <c r="C5" s="144">
        <f>'1 Provider Wrap Request'!C5</f>
        <v>0</v>
      </c>
      <c r="D5" s="150"/>
      <c r="E5" s="150"/>
      <c r="F5" s="205"/>
      <c r="G5" s="205"/>
      <c r="H5" s="205"/>
      <c r="I5" s="205"/>
      <c r="J5" s="205"/>
      <c r="K5" s="205"/>
      <c r="L5" s="139"/>
      <c r="M5" s="108"/>
      <c r="N5" s="129"/>
      <c r="O5" s="130"/>
      <c r="P5" s="157"/>
    </row>
    <row r="6" spans="1:16" s="151" customFormat="1">
      <c r="A6" s="199" t="s">
        <v>324</v>
      </c>
      <c r="B6" s="199"/>
      <c r="C6" s="144">
        <f>'1 Provider Wrap Request'!C6</f>
        <v>0</v>
      </c>
      <c r="D6" s="150"/>
      <c r="E6" s="150"/>
      <c r="F6" s="205"/>
      <c r="G6" s="205"/>
      <c r="H6" s="205"/>
      <c r="I6" s="205"/>
      <c r="J6" s="205"/>
      <c r="K6" s="205"/>
      <c r="L6" s="139"/>
      <c r="M6" s="108"/>
      <c r="N6" s="129"/>
      <c r="O6" s="130"/>
      <c r="P6" s="157"/>
    </row>
    <row r="7" spans="1:16" s="133" customFormat="1" ht="8.25" customHeight="1">
      <c r="A7" s="154"/>
      <c r="B7" s="154"/>
      <c r="C7" s="129"/>
      <c r="D7" s="47"/>
      <c r="E7" s="47"/>
      <c r="F7" s="205"/>
      <c r="G7" s="205"/>
      <c r="H7" s="205"/>
      <c r="I7" s="205"/>
      <c r="J7" s="205"/>
      <c r="K7" s="205"/>
      <c r="L7" s="139"/>
      <c r="M7" s="108"/>
      <c r="N7" s="129"/>
      <c r="O7" s="130"/>
      <c r="P7" s="157"/>
    </row>
    <row r="8" spans="1:16" s="133" customFormat="1">
      <c r="A8" s="199" t="s">
        <v>316</v>
      </c>
      <c r="B8" s="199"/>
      <c r="C8" s="134">
        <f>'1 Provider Wrap Request'!C8</f>
        <v>0</v>
      </c>
      <c r="D8" s="47"/>
      <c r="E8" s="47"/>
      <c r="F8" s="205"/>
      <c r="G8" s="205"/>
      <c r="H8" s="205"/>
      <c r="I8" s="205"/>
      <c r="J8" s="205"/>
      <c r="K8" s="205"/>
      <c r="L8" s="129"/>
      <c r="M8" s="108"/>
      <c r="N8" s="129"/>
      <c r="O8" s="130"/>
      <c r="P8" s="157"/>
    </row>
    <row r="9" spans="1:16" s="133" customFormat="1" ht="27" customHeight="1">
      <c r="A9" s="199" t="s">
        <v>330</v>
      </c>
      <c r="B9" s="199"/>
      <c r="C9" s="144">
        <f>'1 Provider Wrap Request'!C9</f>
        <v>0</v>
      </c>
      <c r="D9" s="188"/>
      <c r="E9" s="188"/>
      <c r="F9" s="205"/>
      <c r="G9" s="205"/>
      <c r="H9" s="205"/>
      <c r="I9" s="205"/>
      <c r="J9" s="205"/>
      <c r="K9" s="205"/>
      <c r="L9" s="129"/>
      <c r="M9" s="108"/>
      <c r="N9" s="129"/>
      <c r="O9" s="130"/>
      <c r="P9" s="157"/>
    </row>
    <row r="10" spans="1:16" s="133" customFormat="1" ht="8.25" customHeight="1">
      <c r="A10" s="154"/>
      <c r="B10" s="154"/>
      <c r="C10" s="130"/>
      <c r="D10" s="131"/>
      <c r="E10" s="131"/>
      <c r="F10" s="205"/>
      <c r="G10" s="205"/>
      <c r="H10" s="205"/>
      <c r="I10" s="205"/>
      <c r="J10" s="205"/>
      <c r="K10" s="205"/>
      <c r="L10" s="129"/>
      <c r="M10" s="108"/>
      <c r="N10" s="129"/>
      <c r="O10" s="130"/>
      <c r="P10" s="157"/>
    </row>
    <row r="11" spans="1:16" s="133" customFormat="1" ht="28.5" customHeight="1">
      <c r="A11" s="199" t="s">
        <v>325</v>
      </c>
      <c r="B11" s="207"/>
      <c r="C11" s="134">
        <f>'1 Provider Wrap Request'!C11</f>
        <v>0</v>
      </c>
      <c r="D11" s="47"/>
      <c r="E11" s="47"/>
      <c r="F11" s="205"/>
      <c r="G11" s="205"/>
      <c r="H11" s="205"/>
      <c r="I11" s="205"/>
      <c r="J11" s="205"/>
      <c r="K11" s="205"/>
      <c r="L11" s="129"/>
      <c r="M11" s="108"/>
      <c r="N11" s="129"/>
      <c r="O11" s="130"/>
      <c r="P11" s="157"/>
    </row>
    <row r="12" spans="1:16" s="133" customFormat="1" ht="9.75" customHeight="1">
      <c r="A12" s="154"/>
      <c r="B12" s="154"/>
      <c r="C12" s="130"/>
      <c r="D12" s="47"/>
      <c r="E12" s="47"/>
      <c r="F12" s="205"/>
      <c r="G12" s="205"/>
      <c r="H12" s="205"/>
      <c r="I12" s="205"/>
      <c r="J12" s="205"/>
      <c r="K12" s="205"/>
      <c r="L12" s="129"/>
      <c r="M12" s="108"/>
      <c r="N12" s="129"/>
      <c r="O12" s="130"/>
      <c r="P12" s="157"/>
    </row>
    <row r="13" spans="1:16" s="133" customFormat="1">
      <c r="A13" s="199" t="s">
        <v>317</v>
      </c>
      <c r="B13" s="199"/>
      <c r="C13" s="145">
        <f>'1 Provider Wrap Request'!C13</f>
        <v>0</v>
      </c>
      <c r="D13" s="131"/>
      <c r="E13" s="131"/>
      <c r="F13" s="205"/>
      <c r="G13" s="205"/>
      <c r="H13" s="205"/>
      <c r="I13" s="205"/>
      <c r="J13" s="205"/>
      <c r="K13" s="205"/>
      <c r="L13" s="129"/>
      <c r="M13" s="108"/>
      <c r="N13" s="129"/>
      <c r="O13" s="130"/>
      <c r="P13" s="157"/>
    </row>
    <row r="14" spans="1:16" s="133" customFormat="1" ht="15" customHeight="1">
      <c r="A14" s="199" t="s">
        <v>318</v>
      </c>
      <c r="B14" s="199"/>
      <c r="C14" s="134">
        <f>'1 Provider Wrap Request'!C14</f>
        <v>0</v>
      </c>
      <c r="D14" s="131"/>
      <c r="E14" s="131"/>
      <c r="F14" s="205"/>
      <c r="G14" s="205"/>
      <c r="H14" s="205"/>
      <c r="I14" s="205"/>
      <c r="J14" s="205"/>
      <c r="K14" s="205"/>
      <c r="L14" s="129"/>
      <c r="M14" s="108"/>
      <c r="N14" s="129"/>
      <c r="O14" s="130"/>
      <c r="P14" s="157"/>
    </row>
    <row r="15" spans="1:16" s="133" customFormat="1" ht="15" customHeight="1">
      <c r="A15" s="199" t="s">
        <v>368</v>
      </c>
      <c r="B15" s="199"/>
      <c r="C15" s="134">
        <f>'1 Provider Wrap Request'!C15</f>
        <v>0</v>
      </c>
      <c r="D15" s="131"/>
      <c r="E15" s="131"/>
      <c r="F15" s="211" t="s">
        <v>321</v>
      </c>
      <c r="G15" s="211"/>
      <c r="H15" s="211"/>
      <c r="I15" s="211"/>
      <c r="J15" s="211"/>
      <c r="K15" s="211"/>
      <c r="L15" s="212">
        <f>'1 Provider Wrap Request'!L15</f>
        <v>0</v>
      </c>
      <c r="M15" s="212"/>
      <c r="N15" s="129"/>
      <c r="O15" s="130"/>
      <c r="P15" s="157"/>
    </row>
    <row r="16" spans="1:16" s="133" customFormat="1" ht="12.75" customHeight="1">
      <c r="A16" s="132"/>
      <c r="B16" s="132"/>
      <c r="C16" s="130"/>
      <c r="D16" s="131"/>
      <c r="E16" s="131"/>
      <c r="F16" s="199" t="s">
        <v>379</v>
      </c>
      <c r="G16" s="208"/>
      <c r="H16" s="208"/>
      <c r="I16" s="208"/>
      <c r="J16" s="208"/>
      <c r="K16" s="208"/>
      <c r="L16" s="209">
        <f>'1 Provider Wrap Request'!L16</f>
        <v>0</v>
      </c>
      <c r="M16" s="210"/>
      <c r="N16" s="129"/>
      <c r="O16" s="130"/>
      <c r="P16" s="157"/>
    </row>
    <row r="17" spans="1:16" s="133" customFormat="1" ht="18" customHeight="1">
      <c r="A17" s="206" t="s">
        <v>320</v>
      </c>
      <c r="B17" s="206"/>
      <c r="C17" s="206"/>
      <c r="D17" s="133">
        <f>'1 Provider Wrap Request'!D17</f>
        <v>0</v>
      </c>
      <c r="E17" s="131"/>
      <c r="F17" s="129"/>
      <c r="G17" s="129"/>
      <c r="H17" s="129"/>
      <c r="I17" s="129"/>
      <c r="J17" s="129"/>
      <c r="K17" s="129"/>
      <c r="L17" s="139"/>
      <c r="M17" s="108"/>
      <c r="N17" s="129"/>
      <c r="O17" s="130"/>
      <c r="P17" s="157"/>
    </row>
    <row r="18" spans="1:16" s="133" customFormat="1" ht="26.25" customHeight="1">
      <c r="A18" s="199" t="s">
        <v>370</v>
      </c>
      <c r="B18" s="199"/>
      <c r="C18" s="199"/>
      <c r="D18" s="203">
        <f>'1 Provider Wrap Request'!D18:E18</f>
        <v>0</v>
      </c>
      <c r="E18" s="204"/>
      <c r="F18" s="129"/>
      <c r="G18" s="129"/>
      <c r="H18" s="129"/>
      <c r="I18" s="129"/>
      <c r="J18" s="129"/>
      <c r="K18" s="129"/>
      <c r="L18" s="139"/>
      <c r="M18" s="108"/>
      <c r="N18" s="129"/>
      <c r="O18" s="130"/>
      <c r="P18" s="157"/>
    </row>
    <row r="19" spans="1:16" s="55" customFormat="1" ht="6" customHeight="1">
      <c r="A19" s="142"/>
      <c r="B19" s="142"/>
      <c r="C19" s="142"/>
      <c r="D19" s="142"/>
      <c r="E19" s="142"/>
      <c r="F19" s="142"/>
      <c r="G19" s="142"/>
      <c r="H19" s="142"/>
      <c r="I19" s="142"/>
      <c r="J19" s="142"/>
      <c r="K19" s="142"/>
      <c r="L19" s="142"/>
      <c r="M19" s="142"/>
      <c r="N19" s="142"/>
      <c r="O19" s="142"/>
      <c r="P19" s="156"/>
    </row>
    <row r="20" spans="1:16" ht="33.75" customHeight="1">
      <c r="A20" s="189" t="s">
        <v>177</v>
      </c>
      <c r="B20" s="189"/>
      <c r="C20" s="189"/>
      <c r="D20" s="189"/>
      <c r="E20" s="189"/>
      <c r="F20" s="189"/>
      <c r="G20" s="189"/>
      <c r="H20" s="189"/>
      <c r="I20" s="189"/>
      <c r="J20" s="189"/>
      <c r="K20" s="189"/>
      <c r="L20" s="189"/>
      <c r="M20" s="50"/>
      <c r="N20" s="202" t="s">
        <v>188</v>
      </c>
      <c r="O20" s="202"/>
      <c r="P20" s="50"/>
    </row>
    <row r="21" spans="1:16">
      <c r="A21" s="129"/>
      <c r="B21" s="42"/>
      <c r="C21" s="129"/>
      <c r="D21" s="46"/>
      <c r="E21" s="46"/>
      <c r="F21" s="44"/>
      <c r="G21" s="51"/>
      <c r="H21" s="190" t="s">
        <v>180</v>
      </c>
      <c r="I21" s="190"/>
      <c r="J21" s="190"/>
      <c r="K21" s="190"/>
      <c r="L21" s="190"/>
      <c r="M21" s="50"/>
      <c r="N21" s="60"/>
      <c r="O21" s="129"/>
      <c r="P21" s="50"/>
    </row>
    <row r="22" spans="1:16" s="62" customFormat="1" ht="90">
      <c r="A22" s="52" t="s">
        <v>164</v>
      </c>
      <c r="B22" s="52" t="s">
        <v>3</v>
      </c>
      <c r="C22" s="53" t="s">
        <v>170</v>
      </c>
      <c r="D22" s="54" t="s">
        <v>376</v>
      </c>
      <c r="E22" s="54" t="s">
        <v>378</v>
      </c>
      <c r="F22" s="53" t="s">
        <v>169</v>
      </c>
      <c r="G22" s="51"/>
      <c r="H22" s="52" t="s">
        <v>371</v>
      </c>
      <c r="I22" s="52" t="s">
        <v>218</v>
      </c>
      <c r="J22" s="52" t="s">
        <v>167</v>
      </c>
      <c r="K22" s="52" t="s">
        <v>168</v>
      </c>
      <c r="L22" s="52" t="s">
        <v>179</v>
      </c>
      <c r="M22" s="50"/>
      <c r="N22" s="61" t="s">
        <v>171</v>
      </c>
      <c r="O22" s="52" t="s">
        <v>172</v>
      </c>
      <c r="P22" s="50"/>
    </row>
    <row r="23" spans="1:16">
      <c r="A23" s="63">
        <f>+'1 Provider Wrap Request'!A23</f>
        <v>0</v>
      </c>
      <c r="B23" s="42" t="e">
        <f>VLOOKUP(A23,'Services and Codes'!A$1:B44,2,FALSE)</f>
        <v>#N/A</v>
      </c>
      <c r="C23" s="64">
        <f>+'1 Provider Wrap Request'!C23</f>
        <v>0</v>
      </c>
      <c r="D23" s="65" t="str">
        <f>IF(+'1 Provider Wrap Request'!D23&gt;0,'1 Provider Wrap Request'!D23,"N/A")</f>
        <v>N/A</v>
      </c>
      <c r="E23" s="65" t="str">
        <f>IF(+'1 Provider Wrap Request'!E23&gt;0,'1 Provider Wrap Request'!E23,"N/A")</f>
        <v>N/A</v>
      </c>
      <c r="F23" s="66">
        <f>+'1 Provider Wrap Request'!F23</f>
        <v>0</v>
      </c>
      <c r="G23" s="51"/>
      <c r="H23" s="67">
        <f>+'1 Provider Wrap Request'!H23</f>
        <v>0</v>
      </c>
      <c r="I23" s="45" t="e">
        <f>IF('1 Provider Wrap Request'!I23=0,'1 Provider Wrap Request'!J23,(IF('1 Provider Wrap Request'!I23&lt;'1 Provider Wrap Request'!J23,'1 Provider Wrap Request'!I23,'1 Provider Wrap Request'!J23)))</f>
        <v>#N/A</v>
      </c>
      <c r="J23" s="67">
        <f>+'1 Provider Wrap Request'!K23</f>
        <v>0</v>
      </c>
      <c r="K23" s="67">
        <f>+'1 Provider Wrap Request'!L23</f>
        <v>0</v>
      </c>
      <c r="L23" s="60" t="e">
        <f>+'1 Provider Wrap Request'!M23</f>
        <v>#N/A</v>
      </c>
      <c r="M23" s="50"/>
      <c r="N23" s="89"/>
      <c r="O23" s="128"/>
      <c r="P23" s="50"/>
    </row>
    <row r="24" spans="1:16">
      <c r="A24" s="63">
        <f>+'1 Provider Wrap Request'!A24</f>
        <v>0</v>
      </c>
      <c r="B24" s="42" t="e">
        <f>VLOOKUP(A24,'Services and Codes'!A$1:B45,2,FALSE)</f>
        <v>#N/A</v>
      </c>
      <c r="C24" s="64">
        <f>+'1 Provider Wrap Request'!C24</f>
        <v>0</v>
      </c>
      <c r="D24" s="65" t="str">
        <f>IF(+'1 Provider Wrap Request'!D24&gt;0,'1 Provider Wrap Request'!D24,"N/A")</f>
        <v>N/A</v>
      </c>
      <c r="E24" s="65" t="str">
        <f>IF(+'1 Provider Wrap Request'!E24&gt;0,'1 Provider Wrap Request'!E24,"N/A")</f>
        <v>N/A</v>
      </c>
      <c r="F24" s="66">
        <f>+'1 Provider Wrap Request'!F24</f>
        <v>0</v>
      </c>
      <c r="G24" s="51"/>
      <c r="H24" s="67">
        <f>+'1 Provider Wrap Request'!H24</f>
        <v>0</v>
      </c>
      <c r="I24" s="45" t="e">
        <f>IF('1 Provider Wrap Request'!I24=0,'1 Provider Wrap Request'!J24,(IF('1 Provider Wrap Request'!I24&lt;'1 Provider Wrap Request'!J24,'1 Provider Wrap Request'!I24,'1 Provider Wrap Request'!J24)))</f>
        <v>#N/A</v>
      </c>
      <c r="J24" s="67">
        <f>+'1 Provider Wrap Request'!K24</f>
        <v>0</v>
      </c>
      <c r="K24" s="67">
        <f>+'1 Provider Wrap Request'!L24</f>
        <v>0</v>
      </c>
      <c r="L24" s="60" t="e">
        <f>+'1 Provider Wrap Request'!M24</f>
        <v>#N/A</v>
      </c>
      <c r="M24" s="50"/>
      <c r="N24" s="89"/>
      <c r="O24" s="128"/>
      <c r="P24" s="50"/>
    </row>
    <row r="25" spans="1:16">
      <c r="A25" s="63">
        <f>+'1 Provider Wrap Request'!A25</f>
        <v>0</v>
      </c>
      <c r="B25" s="42" t="e">
        <f>VLOOKUP(A25,'Services and Codes'!A$1:B46,2,FALSE)</f>
        <v>#N/A</v>
      </c>
      <c r="C25" s="64">
        <f>+'1 Provider Wrap Request'!C25</f>
        <v>0</v>
      </c>
      <c r="D25" s="65" t="str">
        <f>IF(+'1 Provider Wrap Request'!D25&gt;0,'1 Provider Wrap Request'!D25,"N/A")</f>
        <v>N/A</v>
      </c>
      <c r="E25" s="65" t="str">
        <f>IF(+'1 Provider Wrap Request'!E25&gt;0,'1 Provider Wrap Request'!E25,"N/A")</f>
        <v>N/A</v>
      </c>
      <c r="F25" s="66">
        <f>+'1 Provider Wrap Request'!F25</f>
        <v>0</v>
      </c>
      <c r="G25" s="51"/>
      <c r="H25" s="67">
        <f>+'1 Provider Wrap Request'!H25</f>
        <v>0</v>
      </c>
      <c r="I25" s="45" t="e">
        <f>IF('1 Provider Wrap Request'!I25=0,'1 Provider Wrap Request'!J25,(IF('1 Provider Wrap Request'!I25&lt;'1 Provider Wrap Request'!J25,'1 Provider Wrap Request'!I25,'1 Provider Wrap Request'!J25)))</f>
        <v>#N/A</v>
      </c>
      <c r="J25" s="67">
        <f>+'1 Provider Wrap Request'!K25</f>
        <v>0</v>
      </c>
      <c r="K25" s="67">
        <f>+'1 Provider Wrap Request'!L25</f>
        <v>0</v>
      </c>
      <c r="L25" s="60" t="e">
        <f>+'1 Provider Wrap Request'!M25</f>
        <v>#N/A</v>
      </c>
      <c r="M25" s="50"/>
      <c r="N25" s="89"/>
      <c r="O25" s="128"/>
      <c r="P25" s="50"/>
    </row>
    <row r="26" spans="1:16">
      <c r="A26" s="63">
        <f>+'1 Provider Wrap Request'!A26</f>
        <v>0</v>
      </c>
      <c r="B26" s="42" t="e">
        <f>VLOOKUP(A26,'Services and Codes'!A$1:B47,2,FALSE)</f>
        <v>#N/A</v>
      </c>
      <c r="C26" s="64">
        <f>+'1 Provider Wrap Request'!C26</f>
        <v>0</v>
      </c>
      <c r="D26" s="65" t="str">
        <f>IF(+'1 Provider Wrap Request'!D26&gt;0,'1 Provider Wrap Request'!D26,"N/A")</f>
        <v>N/A</v>
      </c>
      <c r="E26" s="65" t="str">
        <f>IF(+'1 Provider Wrap Request'!E26&gt;0,'1 Provider Wrap Request'!E26,"N/A")</f>
        <v>N/A</v>
      </c>
      <c r="F26" s="66">
        <f>+'1 Provider Wrap Request'!F26</f>
        <v>0</v>
      </c>
      <c r="G26" s="51"/>
      <c r="H26" s="67">
        <f>+'1 Provider Wrap Request'!H26</f>
        <v>0</v>
      </c>
      <c r="I26" s="45" t="e">
        <f>IF('1 Provider Wrap Request'!I26=0,'1 Provider Wrap Request'!J26,(IF('1 Provider Wrap Request'!I26&lt;'1 Provider Wrap Request'!J26,'1 Provider Wrap Request'!I26,'1 Provider Wrap Request'!J26)))</f>
        <v>#N/A</v>
      </c>
      <c r="J26" s="67">
        <f>+'1 Provider Wrap Request'!K26</f>
        <v>0</v>
      </c>
      <c r="K26" s="67">
        <f>+'1 Provider Wrap Request'!L26</f>
        <v>0</v>
      </c>
      <c r="L26" s="60" t="e">
        <f>+'1 Provider Wrap Request'!M26</f>
        <v>#N/A</v>
      </c>
      <c r="M26" s="50"/>
      <c r="N26" s="89"/>
      <c r="O26" s="128"/>
      <c r="P26" s="50"/>
    </row>
    <row r="27" spans="1:16">
      <c r="A27" s="63">
        <f>+'1 Provider Wrap Request'!A27</f>
        <v>0</v>
      </c>
      <c r="B27" s="42" t="e">
        <f>VLOOKUP(A27,'Services and Codes'!A$1:B48,2,FALSE)</f>
        <v>#N/A</v>
      </c>
      <c r="C27" s="64">
        <f>+'1 Provider Wrap Request'!C27</f>
        <v>0</v>
      </c>
      <c r="D27" s="65" t="str">
        <f>IF(+'1 Provider Wrap Request'!D27&gt;0,'1 Provider Wrap Request'!D27,"N/A")</f>
        <v>N/A</v>
      </c>
      <c r="E27" s="65" t="str">
        <f>IF(+'1 Provider Wrap Request'!E27&gt;0,'1 Provider Wrap Request'!E27,"N/A")</f>
        <v>N/A</v>
      </c>
      <c r="F27" s="66">
        <f>+'1 Provider Wrap Request'!F27</f>
        <v>0</v>
      </c>
      <c r="G27" s="51"/>
      <c r="H27" s="67">
        <f>+'1 Provider Wrap Request'!H27</f>
        <v>0</v>
      </c>
      <c r="I27" s="45" t="e">
        <f>IF('1 Provider Wrap Request'!I27=0,'1 Provider Wrap Request'!J27,(IF('1 Provider Wrap Request'!I27&lt;'1 Provider Wrap Request'!J27,'1 Provider Wrap Request'!I27,'1 Provider Wrap Request'!J27)))</f>
        <v>#N/A</v>
      </c>
      <c r="J27" s="67">
        <f>+'1 Provider Wrap Request'!K27</f>
        <v>0</v>
      </c>
      <c r="K27" s="67">
        <f>+'1 Provider Wrap Request'!L27</f>
        <v>0</v>
      </c>
      <c r="L27" s="60" t="e">
        <f>+'1 Provider Wrap Request'!M27</f>
        <v>#N/A</v>
      </c>
      <c r="M27" s="50"/>
      <c r="N27" s="89"/>
      <c r="O27" s="128"/>
      <c r="P27" s="50"/>
    </row>
    <row r="28" spans="1:16">
      <c r="A28" s="63">
        <f>+'1 Provider Wrap Request'!A28</f>
        <v>0</v>
      </c>
      <c r="B28" s="42" t="e">
        <f>VLOOKUP(A28,'Services and Codes'!A$1:B49,2,FALSE)</f>
        <v>#N/A</v>
      </c>
      <c r="C28" s="64">
        <f>+'1 Provider Wrap Request'!C28</f>
        <v>0</v>
      </c>
      <c r="D28" s="65" t="str">
        <f>IF(+'1 Provider Wrap Request'!D28&gt;0,'1 Provider Wrap Request'!D28,"N/A")</f>
        <v>N/A</v>
      </c>
      <c r="E28" s="65" t="str">
        <f>IF(+'1 Provider Wrap Request'!E28&gt;0,'1 Provider Wrap Request'!E28,"N/A")</f>
        <v>N/A</v>
      </c>
      <c r="F28" s="66">
        <f>+'1 Provider Wrap Request'!F28</f>
        <v>0</v>
      </c>
      <c r="G28" s="51"/>
      <c r="H28" s="67">
        <f>+'1 Provider Wrap Request'!H28</f>
        <v>0</v>
      </c>
      <c r="I28" s="45" t="e">
        <f>IF('1 Provider Wrap Request'!I28=0,'1 Provider Wrap Request'!J28,(IF('1 Provider Wrap Request'!I28&lt;'1 Provider Wrap Request'!J28,'1 Provider Wrap Request'!I28,'1 Provider Wrap Request'!J28)))</f>
        <v>#N/A</v>
      </c>
      <c r="J28" s="67">
        <f>+'1 Provider Wrap Request'!K28</f>
        <v>0</v>
      </c>
      <c r="K28" s="67">
        <f>+'1 Provider Wrap Request'!L28</f>
        <v>0</v>
      </c>
      <c r="L28" s="60" t="e">
        <f>+'1 Provider Wrap Request'!M28</f>
        <v>#N/A</v>
      </c>
      <c r="M28" s="50"/>
      <c r="N28" s="89"/>
      <c r="O28" s="128"/>
      <c r="P28" s="50"/>
    </row>
    <row r="29" spans="1:16">
      <c r="A29" s="63">
        <f>+'1 Provider Wrap Request'!A29</f>
        <v>0</v>
      </c>
      <c r="B29" s="42" t="e">
        <f>VLOOKUP(A29,'Services and Codes'!A$1:B50,2,FALSE)</f>
        <v>#N/A</v>
      </c>
      <c r="C29" s="64">
        <f>+'1 Provider Wrap Request'!C29</f>
        <v>0</v>
      </c>
      <c r="D29" s="65" t="str">
        <f>IF(+'1 Provider Wrap Request'!D29&gt;0,'1 Provider Wrap Request'!D29,"N/A")</f>
        <v>N/A</v>
      </c>
      <c r="E29" s="65" t="str">
        <f>IF(+'1 Provider Wrap Request'!E29&gt;0,'1 Provider Wrap Request'!E29,"N/A")</f>
        <v>N/A</v>
      </c>
      <c r="F29" s="66">
        <f>+'1 Provider Wrap Request'!F29</f>
        <v>0</v>
      </c>
      <c r="G29" s="51"/>
      <c r="H29" s="67">
        <f>+'1 Provider Wrap Request'!H29</f>
        <v>0</v>
      </c>
      <c r="I29" s="45" t="e">
        <f>IF('1 Provider Wrap Request'!I29=0,'1 Provider Wrap Request'!J29,(IF('1 Provider Wrap Request'!I29&lt;'1 Provider Wrap Request'!J29,'1 Provider Wrap Request'!I29,'1 Provider Wrap Request'!J29)))</f>
        <v>#N/A</v>
      </c>
      <c r="J29" s="67">
        <f>+'1 Provider Wrap Request'!K29</f>
        <v>0</v>
      </c>
      <c r="K29" s="67">
        <f>+'1 Provider Wrap Request'!L29</f>
        <v>0</v>
      </c>
      <c r="L29" s="60" t="e">
        <f>+'1 Provider Wrap Request'!M29</f>
        <v>#N/A</v>
      </c>
      <c r="M29" s="50"/>
      <c r="N29" s="89"/>
      <c r="O29" s="128"/>
      <c r="P29" s="50"/>
    </row>
    <row r="30" spans="1:16">
      <c r="A30" s="63">
        <f>+'1 Provider Wrap Request'!A30</f>
        <v>0</v>
      </c>
      <c r="B30" s="42" t="e">
        <f>VLOOKUP(A30,'Services and Codes'!A$1:B51,2,FALSE)</f>
        <v>#N/A</v>
      </c>
      <c r="C30" s="64">
        <f>+'1 Provider Wrap Request'!C30</f>
        <v>0</v>
      </c>
      <c r="D30" s="65" t="str">
        <f>IF(+'1 Provider Wrap Request'!D30&gt;0,'1 Provider Wrap Request'!D30,"N/A")</f>
        <v>N/A</v>
      </c>
      <c r="E30" s="65" t="str">
        <f>IF(+'1 Provider Wrap Request'!E30&gt;0,'1 Provider Wrap Request'!E30,"N/A")</f>
        <v>N/A</v>
      </c>
      <c r="F30" s="66">
        <f>+'1 Provider Wrap Request'!F30</f>
        <v>0</v>
      </c>
      <c r="G30" s="51"/>
      <c r="H30" s="67">
        <f>+'1 Provider Wrap Request'!H30</f>
        <v>0</v>
      </c>
      <c r="I30" s="45" t="e">
        <f>IF('1 Provider Wrap Request'!I30=0,'1 Provider Wrap Request'!J30,(IF('1 Provider Wrap Request'!I30&lt;'1 Provider Wrap Request'!J30,'1 Provider Wrap Request'!I30,'1 Provider Wrap Request'!J30)))</f>
        <v>#N/A</v>
      </c>
      <c r="J30" s="67">
        <f>+'1 Provider Wrap Request'!K30</f>
        <v>0</v>
      </c>
      <c r="K30" s="67">
        <f>+'1 Provider Wrap Request'!L30</f>
        <v>0</v>
      </c>
      <c r="L30" s="60" t="e">
        <f>+'1 Provider Wrap Request'!M30</f>
        <v>#N/A</v>
      </c>
      <c r="M30" s="50"/>
      <c r="N30" s="89"/>
      <c r="O30" s="128"/>
      <c r="P30" s="50"/>
    </row>
    <row r="31" spans="1:16">
      <c r="A31" s="63">
        <f>+'1 Provider Wrap Request'!A31</f>
        <v>0</v>
      </c>
      <c r="B31" s="42" t="e">
        <f>VLOOKUP(A31,'Services and Codes'!A$1:B52,2,FALSE)</f>
        <v>#N/A</v>
      </c>
      <c r="C31" s="64">
        <f>+'1 Provider Wrap Request'!C31</f>
        <v>0</v>
      </c>
      <c r="D31" s="65" t="str">
        <f>IF(+'1 Provider Wrap Request'!D31&gt;0,'1 Provider Wrap Request'!D31,"N/A")</f>
        <v>N/A</v>
      </c>
      <c r="E31" s="65" t="str">
        <f>IF(+'1 Provider Wrap Request'!E31&gt;0,'1 Provider Wrap Request'!E31,"N/A")</f>
        <v>N/A</v>
      </c>
      <c r="F31" s="66">
        <f>+'1 Provider Wrap Request'!F31</f>
        <v>0</v>
      </c>
      <c r="G31" s="51"/>
      <c r="H31" s="67">
        <f>+'1 Provider Wrap Request'!H31</f>
        <v>0</v>
      </c>
      <c r="I31" s="45" t="e">
        <f>IF('1 Provider Wrap Request'!I31=0,'1 Provider Wrap Request'!J31,(IF('1 Provider Wrap Request'!I31&lt;'1 Provider Wrap Request'!J31,'1 Provider Wrap Request'!I31,'1 Provider Wrap Request'!J31)))</f>
        <v>#N/A</v>
      </c>
      <c r="J31" s="67">
        <f>+'1 Provider Wrap Request'!K31</f>
        <v>0</v>
      </c>
      <c r="K31" s="67">
        <f>+'1 Provider Wrap Request'!L31</f>
        <v>0</v>
      </c>
      <c r="L31" s="60" t="e">
        <f>+'1 Provider Wrap Request'!M31</f>
        <v>#N/A</v>
      </c>
      <c r="M31" s="50"/>
      <c r="N31" s="89"/>
      <c r="O31" s="128"/>
      <c r="P31" s="50"/>
    </row>
    <row r="32" spans="1:16">
      <c r="A32" s="63">
        <f>+'1 Provider Wrap Request'!A32</f>
        <v>0</v>
      </c>
      <c r="B32" s="42" t="e">
        <f>VLOOKUP(A32,'Services and Codes'!A$1:B53,2,FALSE)</f>
        <v>#N/A</v>
      </c>
      <c r="C32" s="64">
        <f>+'1 Provider Wrap Request'!C32</f>
        <v>0</v>
      </c>
      <c r="D32" s="65" t="str">
        <f>IF(+'1 Provider Wrap Request'!D32&gt;0,'1 Provider Wrap Request'!D32,"N/A")</f>
        <v>N/A</v>
      </c>
      <c r="E32" s="65" t="str">
        <f>IF(+'1 Provider Wrap Request'!E32&gt;0,'1 Provider Wrap Request'!E32,"N/A")</f>
        <v>N/A</v>
      </c>
      <c r="F32" s="66">
        <f>+'1 Provider Wrap Request'!F32</f>
        <v>0</v>
      </c>
      <c r="G32" s="51"/>
      <c r="H32" s="67">
        <f>+'1 Provider Wrap Request'!H32</f>
        <v>0</v>
      </c>
      <c r="I32" s="45" t="e">
        <f>IF('1 Provider Wrap Request'!I32=0,'1 Provider Wrap Request'!J32,(IF('1 Provider Wrap Request'!I32&lt;'1 Provider Wrap Request'!J32,'1 Provider Wrap Request'!I32,'1 Provider Wrap Request'!J32)))</f>
        <v>#N/A</v>
      </c>
      <c r="J32" s="67">
        <f>+'1 Provider Wrap Request'!K32</f>
        <v>0</v>
      </c>
      <c r="K32" s="67">
        <f>+'1 Provider Wrap Request'!L32</f>
        <v>0</v>
      </c>
      <c r="L32" s="60" t="e">
        <f>+'1 Provider Wrap Request'!M32</f>
        <v>#N/A</v>
      </c>
      <c r="M32" s="50"/>
      <c r="N32" s="89"/>
      <c r="O32" s="128"/>
      <c r="P32" s="50"/>
    </row>
    <row r="33" spans="1:16">
      <c r="A33" s="63" t="e">
        <f>+'1 Provider Wrap Request'!#REF!</f>
        <v>#REF!</v>
      </c>
      <c r="B33" s="42" t="e">
        <f>VLOOKUP(A33,'Services and Codes'!A$1:B54,2,FALSE)</f>
        <v>#REF!</v>
      </c>
      <c r="C33" s="64">
        <f>+'1 Provider Wrap Request'!C33</f>
        <v>0</v>
      </c>
      <c r="D33" s="65" t="str">
        <f>IF(+'1 Provider Wrap Request'!D33&gt;0,'1 Provider Wrap Request'!D33,"N/A")</f>
        <v>N/A</v>
      </c>
      <c r="E33" s="65" t="str">
        <f>IF(+'1 Provider Wrap Request'!E33&gt;0,'1 Provider Wrap Request'!E33,"N/A")</f>
        <v>N/A</v>
      </c>
      <c r="F33" s="66">
        <f>+'1 Provider Wrap Request'!F33</f>
        <v>0</v>
      </c>
      <c r="G33" s="51"/>
      <c r="H33" s="67">
        <f>+'1 Provider Wrap Request'!H33</f>
        <v>0</v>
      </c>
      <c r="I33" s="45" t="e">
        <f>IF('1 Provider Wrap Request'!I33=0,'1 Provider Wrap Request'!J33,(IF('1 Provider Wrap Request'!I33&lt;'1 Provider Wrap Request'!J33,'1 Provider Wrap Request'!I33,'1 Provider Wrap Request'!J33)))</f>
        <v>#N/A</v>
      </c>
      <c r="J33" s="67">
        <f>+'1 Provider Wrap Request'!K33</f>
        <v>0</v>
      </c>
      <c r="K33" s="67">
        <f>+'1 Provider Wrap Request'!L33</f>
        <v>0</v>
      </c>
      <c r="L33" s="60" t="e">
        <f>+'1 Provider Wrap Request'!M33</f>
        <v>#N/A</v>
      </c>
      <c r="M33" s="50"/>
      <c r="N33" s="89"/>
      <c r="O33" s="128"/>
      <c r="P33" s="50"/>
    </row>
    <row r="34" spans="1:16">
      <c r="A34" s="63">
        <f>+'1 Provider Wrap Request'!A33</f>
        <v>0</v>
      </c>
      <c r="B34" s="42" t="e">
        <f>VLOOKUP(A34,'Services and Codes'!A$1:B55,2,FALSE)</f>
        <v>#N/A</v>
      </c>
      <c r="C34" s="64">
        <f>+'1 Provider Wrap Request'!C34</f>
        <v>0</v>
      </c>
      <c r="D34" s="65" t="str">
        <f>IF(+'1 Provider Wrap Request'!D34&gt;0,'1 Provider Wrap Request'!D34,"N/A")</f>
        <v>N/A</v>
      </c>
      <c r="E34" s="65" t="str">
        <f>IF(+'1 Provider Wrap Request'!E34&gt;0,'1 Provider Wrap Request'!E34,"N/A")</f>
        <v>N/A</v>
      </c>
      <c r="F34" s="66">
        <f>+'1 Provider Wrap Request'!F34</f>
        <v>0</v>
      </c>
      <c r="G34" s="51"/>
      <c r="H34" s="67">
        <f>+'1 Provider Wrap Request'!H34</f>
        <v>0</v>
      </c>
      <c r="I34" s="45" t="e">
        <f>IF('1 Provider Wrap Request'!I34=0,'1 Provider Wrap Request'!J34,(IF('1 Provider Wrap Request'!I34&lt;'1 Provider Wrap Request'!J34,'1 Provider Wrap Request'!I34,'1 Provider Wrap Request'!J34)))</f>
        <v>#N/A</v>
      </c>
      <c r="J34" s="67">
        <f>+'1 Provider Wrap Request'!K34</f>
        <v>0</v>
      </c>
      <c r="K34" s="67">
        <f>+'1 Provider Wrap Request'!L34</f>
        <v>0</v>
      </c>
      <c r="L34" s="60" t="e">
        <f>+'1 Provider Wrap Request'!M34</f>
        <v>#N/A</v>
      </c>
      <c r="M34" s="50"/>
      <c r="N34" s="89"/>
      <c r="O34" s="128"/>
      <c r="P34" s="50"/>
    </row>
    <row r="35" spans="1:16" ht="15.75" thickBot="1">
      <c r="A35" s="158" t="s">
        <v>184</v>
      </c>
      <c r="B35" s="42"/>
      <c r="C35" s="42"/>
      <c r="D35" s="57">
        <f>MIN(D23:D34)</f>
        <v>0</v>
      </c>
      <c r="E35" s="57">
        <f>MAX(E23:E34)</f>
        <v>0</v>
      </c>
      <c r="F35" s="58">
        <f>SUM(F23:F34)</f>
        <v>0</v>
      </c>
      <c r="G35" s="44"/>
      <c r="H35" s="129"/>
      <c r="I35" s="129"/>
      <c r="J35" s="129"/>
      <c r="K35" s="129"/>
      <c r="L35" s="129"/>
      <c r="M35" s="50"/>
      <c r="N35" s="58">
        <f>SUM(N23:N34)</f>
        <v>0</v>
      </c>
      <c r="O35" s="129"/>
      <c r="P35" s="50"/>
    </row>
    <row r="36" spans="1:16" ht="15.75" thickTop="1">
      <c r="A36" s="42"/>
      <c r="B36" s="42"/>
      <c r="C36" s="42"/>
      <c r="D36" s="46"/>
      <c r="E36" s="47"/>
      <c r="F36" s="42"/>
      <c r="G36" s="44"/>
      <c r="H36" s="129"/>
      <c r="I36" s="42"/>
      <c r="J36" s="42"/>
      <c r="K36" s="44"/>
      <c r="L36" s="42"/>
      <c r="M36" s="50"/>
      <c r="N36" s="60"/>
      <c r="O36" s="129"/>
      <c r="P36" s="50"/>
    </row>
    <row r="37" spans="1:16" ht="60">
      <c r="A37" s="42"/>
      <c r="B37" s="42"/>
      <c r="C37" s="42"/>
      <c r="D37" s="46"/>
      <c r="E37" s="47"/>
      <c r="F37" s="42"/>
      <c r="G37" s="44"/>
      <c r="H37" s="129"/>
      <c r="I37" s="42"/>
      <c r="J37" s="42"/>
      <c r="K37" s="44"/>
      <c r="L37" s="42"/>
      <c r="M37" s="50"/>
      <c r="N37" s="61" t="s">
        <v>375</v>
      </c>
      <c r="O37" s="52" t="s">
        <v>187</v>
      </c>
      <c r="P37" s="50"/>
    </row>
    <row r="38" spans="1:16" ht="15.75">
      <c r="A38" s="59"/>
      <c r="B38" s="42"/>
      <c r="C38" s="42"/>
      <c r="D38" s="46"/>
      <c r="E38" s="47"/>
      <c r="F38" s="42"/>
      <c r="G38" s="44"/>
      <c r="H38" s="129"/>
      <c r="I38" s="42"/>
      <c r="J38" s="42"/>
      <c r="K38" s="44"/>
      <c r="L38" s="42"/>
      <c r="M38" s="50"/>
      <c r="N38" s="90"/>
      <c r="O38" s="91"/>
      <c r="P38" s="50"/>
    </row>
    <row r="39" spans="1:16">
      <c r="A39" s="173" t="s">
        <v>387</v>
      </c>
      <c r="B39" s="42"/>
      <c r="C39" s="42"/>
      <c r="D39" s="46"/>
      <c r="E39" s="47"/>
      <c r="F39" s="42"/>
      <c r="G39" s="44"/>
      <c r="H39" s="129"/>
      <c r="I39" s="42"/>
      <c r="J39" s="42"/>
      <c r="K39" s="44"/>
      <c r="L39" s="42"/>
      <c r="M39" s="50"/>
      <c r="N39" s="60"/>
      <c r="O39" s="129"/>
      <c r="P39" s="50"/>
    </row>
  </sheetData>
  <sheetProtection algorithmName="SHA-512" hashValue="ikw9MgfruveTGGyr2WvCY0w6g+gorYhbFOOqCSZt36xLetbJvBHrGbdh1qCZQnKA7/jGxNwrQme9feI1XFxugw==" saltValue="3V5tOSKJUIWRrkEy8fqS+A==" spinCount="100000" sheet="1" objects="1" scenarios="1"/>
  <mergeCells count="25">
    <mergeCell ref="L15:M15"/>
    <mergeCell ref="A1:N1"/>
    <mergeCell ref="A14:B14"/>
    <mergeCell ref="A2:B2"/>
    <mergeCell ref="A8:B8"/>
    <mergeCell ref="A13:B13"/>
    <mergeCell ref="F2:H2"/>
    <mergeCell ref="A5:B5"/>
    <mergeCell ref="A6:B6"/>
    <mergeCell ref="H21:L21"/>
    <mergeCell ref="D3:E3"/>
    <mergeCell ref="D9:E9"/>
    <mergeCell ref="A20:L20"/>
    <mergeCell ref="N20:O20"/>
    <mergeCell ref="A18:C18"/>
    <mergeCell ref="D18:E18"/>
    <mergeCell ref="A3:B3"/>
    <mergeCell ref="F3:K14"/>
    <mergeCell ref="A9:B9"/>
    <mergeCell ref="A17:C17"/>
    <mergeCell ref="A11:B11"/>
    <mergeCell ref="F16:K16"/>
    <mergeCell ref="L16:M16"/>
    <mergeCell ref="A15:B15"/>
    <mergeCell ref="F15:K15"/>
  </mergeCells>
  <dataValidations count="2">
    <dataValidation type="whole" operator="lessThanOrEqual" allowBlank="1" showInputMessage="1" showErrorMessage="1" error="Value must be less than or equal to request." sqref="N23:N34" xr:uid="{00000000-0002-0000-0200-000000000000}">
      <formula1>F23</formula1>
    </dataValidation>
    <dataValidation type="list" allowBlank="1" showInputMessage="1" showErrorMessage="1" sqref="Q20:XFD20" xr:uid="{00000000-0002-0000-0200-000001000000}">
      <formula1>#REF!</formula1>
    </dataValidation>
  </dataValidations>
  <pageMargins left="0.25" right="0.25" top="0.75" bottom="0.75" header="0.3" footer="0.3"/>
  <pageSetup paperSize="5" scale="89" fitToWidth="0" orientation="landscape" r:id="rId1"/>
  <headerFooter>
    <oddFooter>&amp;LTAB # &amp;A&amp;RPage # &amp;P of &amp;N</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200-000002000000}">
          <x14:formula1>
            <xm:f>'Services and Codes'!$A$1:$A$9</xm:f>
          </x14:formula1>
          <xm:sqref>E65</xm:sqref>
        </x14:dataValidation>
        <x14:dataValidation type="list" allowBlank="1" showInputMessage="1" showErrorMessage="1" xr:uid="{00000000-0002-0000-0200-000003000000}">
          <x14:formula1>
            <xm:f>'Services and Codes'!$A$1:$A$44</xm:f>
          </x14:formula1>
          <xm:sqref>E36:E64</xm:sqref>
        </x14:dataValidation>
        <x14:dataValidation type="list" allowBlank="1" showInputMessage="1" showErrorMessage="1" xr:uid="{00000000-0002-0000-0200-000004000000}">
          <x14:formula1>
            <xm:f>Tasks!#REF!</xm:f>
          </x14:formula1>
          <xm:sqref>H23:H34</xm:sqref>
        </x14:dataValidation>
        <x14:dataValidation type="list" allowBlank="1" showInputMessage="1" showErrorMessage="1" xr:uid="{00000000-0002-0000-0200-000005000000}">
          <x14:formula1>
            <xm:f>'Services and Codes'!$AE$1:$AE$2</xm:f>
          </x14:formula1>
          <xm:sqref>D17 C11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A40"/>
  <sheetViews>
    <sheetView tabSelected="1" topLeftCell="M22" zoomScaleNormal="100" workbookViewId="0">
      <selection activeCell="R35" sqref="R35"/>
    </sheetView>
  </sheetViews>
  <sheetFormatPr defaultColWidth="9.140625" defaultRowHeight="15"/>
  <cols>
    <col min="1" max="1" width="22.7109375" style="49" customWidth="1"/>
    <col min="2" max="2" width="11.7109375" style="49" customWidth="1"/>
    <col min="3" max="3" width="39.28515625" style="49" customWidth="1"/>
    <col min="4" max="4" width="15.7109375" style="48" customWidth="1"/>
    <col min="5" max="5" width="15.7109375" style="69" customWidth="1"/>
    <col min="6" max="6" width="9.140625" style="49" hidden="1" customWidth="1"/>
    <col min="7" max="7" width="1.28515625" style="49" hidden="1" customWidth="1"/>
    <col min="8" max="8" width="38" style="55" hidden="1" customWidth="1"/>
    <col min="9" max="9" width="9.140625" style="49" hidden="1" customWidth="1"/>
    <col min="10" max="10" width="13.28515625" style="49" hidden="1" customWidth="1"/>
    <col min="11" max="11" width="12.28515625" style="56" hidden="1" customWidth="1"/>
    <col min="12" max="12" width="17.42578125" style="49" hidden="1" customWidth="1"/>
    <col min="13" max="13" width="11" style="70" customWidth="1"/>
    <col min="14" max="14" width="35.42578125" style="55" hidden="1" customWidth="1"/>
    <col min="15" max="15" width="1" style="49" customWidth="1"/>
    <col min="16" max="16" width="10.7109375" style="70" customWidth="1"/>
    <col min="17" max="17" width="16.42578125" style="70" customWidth="1"/>
    <col min="18" max="18" width="15.7109375" style="70" customWidth="1"/>
    <col min="19" max="19" width="1.28515625" style="49" customWidth="1"/>
    <col min="20" max="20" width="14.42578125" style="49" customWidth="1"/>
    <col min="21" max="21" width="10.28515625" style="49" customWidth="1"/>
    <col min="22" max="22" width="12.85546875" style="49" customWidth="1"/>
    <col min="23" max="23" width="11.42578125" style="49" customWidth="1"/>
    <col min="24" max="24" width="1" style="49" customWidth="1"/>
    <col min="25" max="25" width="11.42578125" style="49" customWidth="1"/>
    <col min="26" max="26" width="1" style="49" customWidth="1"/>
    <col min="27" max="27" width="10.7109375" style="70" customWidth="1"/>
    <col min="28" max="28" width="41.140625" style="55" customWidth="1"/>
    <col min="29" max="29" width="14.140625" style="55" customWidth="1"/>
    <col min="30" max="30" width="1" style="49" customWidth="1"/>
    <col min="31" max="31" width="10.7109375" style="70" customWidth="1"/>
    <col min="32" max="33" width="15.7109375" style="70" customWidth="1"/>
    <col min="34" max="34" width="1.28515625" style="49" customWidth="1"/>
    <col min="35" max="35" width="14.42578125" style="49" customWidth="1"/>
    <col min="36" max="36" width="9.140625" style="49"/>
    <col min="37" max="37" width="12.85546875" style="49" customWidth="1"/>
    <col min="38" max="38" width="11.42578125" style="49" customWidth="1"/>
    <col min="39" max="39" width="1" style="49" customWidth="1"/>
    <col min="40" max="40" width="11.42578125" style="49" customWidth="1"/>
    <col min="41" max="41" width="1" style="49" customWidth="1"/>
    <col min="42" max="42" width="9.7109375" style="70" bestFit="1" customWidth="1"/>
    <col min="43" max="43" width="41.140625" style="55" customWidth="1"/>
    <col min="44" max="44" width="14.140625" style="55" customWidth="1"/>
    <col min="45" max="45" width="1" style="49" customWidth="1"/>
    <col min="46" max="46" width="10.7109375" style="70" customWidth="1"/>
    <col min="47" max="48" width="15.7109375" style="70" customWidth="1"/>
    <col min="49" max="49" width="1.28515625" style="49" customWidth="1"/>
    <col min="50" max="50" width="14.42578125" style="49" customWidth="1"/>
    <col min="51" max="51" width="9.140625" style="49"/>
    <col min="52" max="52" width="12.85546875" style="49" customWidth="1"/>
    <col min="53" max="53" width="11.42578125" style="49" customWidth="1"/>
    <col min="54" max="54" width="1" style="49" customWidth="1"/>
    <col min="55" max="55" width="11.42578125" style="49" customWidth="1"/>
    <col min="56" max="56" width="1" style="49" customWidth="1"/>
    <col min="57" max="57" width="9.140625" style="70"/>
    <col min="58" max="58" width="41.140625" style="55" customWidth="1"/>
    <col min="59" max="59" width="14.140625" style="55" customWidth="1"/>
    <col min="60" max="60" width="1" style="49" customWidth="1"/>
    <col min="61" max="61" width="10.7109375" style="70" customWidth="1"/>
    <col min="62" max="63" width="15.7109375" style="70" customWidth="1"/>
    <col min="64" max="64" width="1.28515625" style="49" customWidth="1"/>
    <col min="65" max="65" width="14.42578125" style="49" customWidth="1"/>
    <col min="66" max="66" width="9.140625" style="49"/>
    <col min="67" max="67" width="12.85546875" style="49" customWidth="1"/>
    <col min="68" max="68" width="11.42578125" style="49" customWidth="1"/>
    <col min="69" max="69" width="1" style="49" customWidth="1"/>
    <col min="70" max="70" width="11.42578125" style="49" customWidth="1"/>
    <col min="71" max="71" width="1" style="49" customWidth="1"/>
    <col min="72" max="72" width="9.140625" style="70"/>
    <col min="73" max="73" width="41.140625" style="55" customWidth="1"/>
    <col min="74" max="74" width="14.140625" style="55" customWidth="1"/>
    <col min="75" max="75" width="1" style="49" customWidth="1"/>
    <col min="76" max="76" width="10.7109375" style="70" customWidth="1"/>
    <col min="77" max="78" width="15.7109375" style="70" customWidth="1"/>
    <col min="79" max="79" width="1.28515625" style="49" customWidth="1"/>
    <col min="80" max="80" width="14.42578125" style="49" customWidth="1"/>
    <col min="81" max="81" width="9.140625" style="49"/>
    <col min="82" max="82" width="12.85546875" style="49" customWidth="1"/>
    <col min="83" max="83" width="11.42578125" style="49" customWidth="1"/>
    <col min="84" max="84" width="1" style="49" customWidth="1"/>
    <col min="85" max="85" width="11.42578125" style="49" customWidth="1"/>
    <col min="86" max="86" width="1" style="49" customWidth="1"/>
    <col min="87" max="87" width="9.140625" style="70"/>
    <col min="88" max="88" width="41.140625" style="55" customWidth="1"/>
    <col min="89" max="89" width="14.140625" style="55" customWidth="1"/>
    <col min="90" max="90" width="1" style="49" customWidth="1"/>
    <col min="91" max="91" width="10.7109375" style="70" customWidth="1"/>
    <col min="92" max="93" width="15.7109375" style="70" customWidth="1"/>
    <col min="94" max="94" width="1.28515625" style="49" customWidth="1"/>
    <col min="95" max="95" width="14.42578125" style="49" customWidth="1"/>
    <col min="96" max="96" width="9.140625" style="49"/>
    <col min="97" max="97" width="12.85546875" style="49" customWidth="1"/>
    <col min="98" max="98" width="11.42578125" style="49" customWidth="1"/>
    <col min="99" max="99" width="1" style="49" customWidth="1"/>
    <col min="100" max="100" width="11.7109375" style="49" customWidth="1"/>
    <col min="101" max="101" width="1" style="49" customWidth="1"/>
    <col min="102" max="102" width="10" style="70" customWidth="1"/>
    <col min="103" max="103" width="41.140625" style="55" customWidth="1"/>
    <col min="104" max="104" width="14.140625" style="55" customWidth="1"/>
    <col min="105" max="105" width="1" style="49" customWidth="1"/>
    <col min="106" max="16384" width="9.140625" style="49"/>
  </cols>
  <sheetData>
    <row r="1" spans="1:105" s="133" customFormat="1" ht="23.25" customHeight="1">
      <c r="A1" s="200" t="s">
        <v>302</v>
      </c>
      <c r="B1" s="200"/>
      <c r="C1" s="200"/>
      <c r="D1" s="200"/>
      <c r="E1" s="200"/>
      <c r="F1" s="200"/>
      <c r="G1" s="200"/>
      <c r="H1" s="200"/>
      <c r="I1" s="200"/>
      <c r="J1" s="200"/>
      <c r="K1" s="200"/>
      <c r="L1" s="200"/>
      <c r="M1" s="200"/>
      <c r="N1" s="200"/>
      <c r="O1" s="216"/>
      <c r="P1" s="216"/>
      <c r="Q1" s="216"/>
      <c r="R1" s="216"/>
      <c r="S1" s="216"/>
      <c r="T1" s="216"/>
      <c r="U1" s="216"/>
      <c r="V1" s="216"/>
      <c r="W1" s="216"/>
      <c r="X1" s="216"/>
      <c r="Y1" s="130"/>
      <c r="Z1" s="130"/>
      <c r="AA1" s="130"/>
      <c r="AB1" s="130"/>
      <c r="AC1" s="130"/>
      <c r="AD1" s="130"/>
      <c r="AE1" s="130"/>
      <c r="AF1" s="130"/>
      <c r="AG1" s="130"/>
      <c r="AH1" s="130"/>
      <c r="AI1" s="130"/>
      <c r="AJ1" s="130"/>
      <c r="AK1" s="130"/>
      <c r="AL1" s="130"/>
      <c r="AM1" s="130"/>
      <c r="AN1" s="130"/>
      <c r="AO1" s="130"/>
      <c r="AP1" s="130"/>
      <c r="AQ1" s="130"/>
      <c r="AR1" s="130"/>
      <c r="AS1" s="130"/>
      <c r="AT1" s="130"/>
      <c r="AU1" s="130"/>
      <c r="AV1" s="130"/>
      <c r="AW1" s="130"/>
      <c r="AX1" s="130"/>
      <c r="AY1" s="130"/>
      <c r="AZ1" s="130"/>
      <c r="BA1" s="130"/>
      <c r="BB1" s="130"/>
      <c r="BC1" s="130"/>
      <c r="BD1" s="130"/>
      <c r="BE1" s="130"/>
      <c r="BF1" s="130"/>
      <c r="BG1" s="130"/>
      <c r="BH1" s="130"/>
      <c r="BI1" s="130"/>
      <c r="BJ1" s="130"/>
      <c r="BK1" s="130"/>
      <c r="BL1" s="130"/>
      <c r="BM1" s="130"/>
      <c r="BN1" s="130"/>
      <c r="BO1" s="130"/>
      <c r="BP1" s="130"/>
      <c r="BQ1" s="130"/>
      <c r="BR1" s="130"/>
      <c r="BS1" s="130"/>
      <c r="BT1" s="130"/>
      <c r="BU1" s="130"/>
      <c r="BV1" s="130"/>
      <c r="BW1" s="130"/>
      <c r="BX1" s="130"/>
      <c r="BY1" s="130"/>
      <c r="BZ1" s="130"/>
      <c r="CA1" s="130"/>
      <c r="CB1" s="130"/>
      <c r="CC1" s="130"/>
      <c r="CD1" s="130"/>
      <c r="CE1" s="130"/>
      <c r="CF1" s="130"/>
      <c r="CG1" s="130"/>
      <c r="CH1" s="130"/>
      <c r="CI1" s="130"/>
      <c r="CJ1" s="130"/>
      <c r="CK1" s="130"/>
      <c r="CL1" s="130"/>
      <c r="CM1" s="130"/>
      <c r="CN1" s="130"/>
      <c r="CO1" s="130"/>
      <c r="CP1" s="130"/>
      <c r="CQ1" s="130"/>
      <c r="CR1" s="130"/>
      <c r="CS1" s="130"/>
      <c r="CT1" s="130"/>
      <c r="CU1" s="130"/>
      <c r="CV1" s="130"/>
      <c r="CW1" s="130"/>
      <c r="CX1" s="130"/>
      <c r="CY1" s="130"/>
      <c r="CZ1" s="130"/>
      <c r="DA1" s="155"/>
    </row>
    <row r="2" spans="1:105" s="133" customFormat="1" ht="30" customHeight="1">
      <c r="A2" s="199" t="s">
        <v>315</v>
      </c>
      <c r="B2" s="199"/>
      <c r="C2" s="134">
        <f>'1 Provider Wrap Request'!C2</f>
        <v>0</v>
      </c>
      <c r="D2" s="130"/>
      <c r="E2" s="130"/>
      <c r="F2" s="220"/>
      <c r="G2" s="220"/>
      <c r="H2" s="220"/>
      <c r="I2" s="130"/>
      <c r="J2" s="130"/>
      <c r="K2" s="130"/>
      <c r="L2" s="130"/>
      <c r="M2" s="130"/>
      <c r="N2" s="130"/>
      <c r="O2" s="130"/>
      <c r="P2" s="217" t="s">
        <v>373</v>
      </c>
      <c r="Q2" s="218"/>
      <c r="R2" s="130"/>
      <c r="S2" s="129"/>
      <c r="T2" s="129"/>
      <c r="U2" s="129"/>
      <c r="V2" s="129"/>
      <c r="W2" s="129"/>
      <c r="X2" s="129"/>
      <c r="Y2" s="139"/>
      <c r="Z2" s="108"/>
      <c r="AA2" s="129"/>
      <c r="AB2" s="130"/>
      <c r="AC2" s="130"/>
      <c r="AD2" s="130"/>
      <c r="AE2" s="130"/>
      <c r="AF2" s="130"/>
      <c r="AG2" s="130"/>
      <c r="AH2" s="130"/>
      <c r="AI2" s="130"/>
      <c r="AJ2" s="130"/>
      <c r="AK2" s="130"/>
      <c r="AL2" s="130"/>
      <c r="AM2" s="130"/>
      <c r="AN2" s="130"/>
      <c r="AO2" s="130"/>
      <c r="AP2" s="130"/>
      <c r="AQ2" s="130"/>
      <c r="AR2" s="130"/>
      <c r="AS2" s="130"/>
      <c r="AT2" s="130"/>
      <c r="AU2" s="130"/>
      <c r="AV2" s="130"/>
      <c r="AW2" s="130"/>
      <c r="AX2" s="130"/>
      <c r="AY2" s="130"/>
      <c r="AZ2" s="130"/>
      <c r="BA2" s="130"/>
      <c r="BB2" s="130"/>
      <c r="BC2" s="130"/>
      <c r="BD2" s="130"/>
      <c r="BE2" s="130"/>
      <c r="BF2" s="130"/>
      <c r="BG2" s="130"/>
      <c r="BH2" s="130"/>
      <c r="BI2" s="130"/>
      <c r="BJ2" s="130"/>
      <c r="BK2" s="130"/>
      <c r="BL2" s="130"/>
      <c r="BM2" s="130"/>
      <c r="BN2" s="130"/>
      <c r="BO2" s="130"/>
      <c r="BP2" s="130"/>
      <c r="BQ2" s="130"/>
      <c r="BR2" s="130"/>
      <c r="BS2" s="130"/>
      <c r="BT2" s="130"/>
      <c r="BU2" s="130"/>
      <c r="BV2" s="130"/>
      <c r="BW2" s="130"/>
      <c r="BX2" s="130"/>
      <c r="BY2" s="130"/>
      <c r="BZ2" s="130"/>
      <c r="CA2" s="130"/>
      <c r="CB2" s="130"/>
      <c r="CC2" s="130"/>
      <c r="CD2" s="130"/>
      <c r="CE2" s="130"/>
      <c r="CF2" s="130"/>
      <c r="CG2" s="130"/>
      <c r="CH2" s="130"/>
      <c r="CI2" s="130"/>
      <c r="CJ2" s="130"/>
      <c r="CK2" s="130"/>
      <c r="CL2" s="130"/>
      <c r="CM2" s="130"/>
      <c r="CN2" s="130"/>
      <c r="CO2" s="130"/>
      <c r="CP2" s="130"/>
      <c r="CQ2" s="130"/>
      <c r="CR2" s="130"/>
      <c r="CS2" s="130"/>
      <c r="CT2" s="130"/>
      <c r="CU2" s="130"/>
      <c r="CV2" s="130"/>
      <c r="CW2" s="130"/>
      <c r="CX2" s="130"/>
      <c r="CY2" s="130"/>
      <c r="CZ2" s="130"/>
      <c r="DA2" s="155"/>
    </row>
    <row r="3" spans="1:105" s="133" customFormat="1" ht="19.5" customHeight="1">
      <c r="A3" s="199" t="s">
        <v>367</v>
      </c>
      <c r="B3" s="199"/>
      <c r="C3" s="144">
        <f>'1 Provider Wrap Request'!C3</f>
        <v>0</v>
      </c>
      <c r="D3" s="130"/>
      <c r="E3" s="130"/>
      <c r="F3" s="130"/>
      <c r="G3" s="130"/>
      <c r="H3" s="130"/>
      <c r="I3" s="130"/>
      <c r="J3" s="130"/>
      <c r="K3" s="130"/>
      <c r="L3" s="130"/>
      <c r="M3" s="130"/>
      <c r="N3" s="130"/>
      <c r="O3" s="130"/>
      <c r="P3" s="219">
        <f>'1 Provider Wrap Request'!F3</f>
        <v>0</v>
      </c>
      <c r="Q3" s="219"/>
      <c r="R3" s="219"/>
      <c r="S3" s="219"/>
      <c r="T3" s="219"/>
      <c r="U3" s="219"/>
      <c r="V3" s="219"/>
      <c r="W3" s="219"/>
      <c r="X3" s="219"/>
      <c r="Y3" s="139"/>
      <c r="Z3" s="108"/>
      <c r="AA3" s="129"/>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c r="BA3" s="130"/>
      <c r="BB3" s="130"/>
      <c r="BC3" s="130"/>
      <c r="BD3" s="130"/>
      <c r="BE3" s="130"/>
      <c r="BF3" s="130"/>
      <c r="BG3" s="130"/>
      <c r="BH3" s="130"/>
      <c r="BI3" s="130"/>
      <c r="BJ3" s="130"/>
      <c r="BK3" s="130"/>
      <c r="BL3" s="130"/>
      <c r="BM3" s="130"/>
      <c r="BN3" s="130"/>
      <c r="BO3" s="130"/>
      <c r="BP3" s="130"/>
      <c r="BQ3" s="130"/>
      <c r="BR3" s="130"/>
      <c r="BS3" s="130"/>
      <c r="BT3" s="130"/>
      <c r="BU3" s="130"/>
      <c r="BV3" s="130"/>
      <c r="BW3" s="130"/>
      <c r="BX3" s="130"/>
      <c r="BY3" s="130"/>
      <c r="BZ3" s="130"/>
      <c r="CA3" s="130"/>
      <c r="CB3" s="130"/>
      <c r="CC3" s="130"/>
      <c r="CD3" s="130"/>
      <c r="CE3" s="130"/>
      <c r="CF3" s="130"/>
      <c r="CG3" s="130"/>
      <c r="CH3" s="130"/>
      <c r="CI3" s="130"/>
      <c r="CJ3" s="130"/>
      <c r="CK3" s="130"/>
      <c r="CL3" s="130"/>
      <c r="CM3" s="130"/>
      <c r="CN3" s="130"/>
      <c r="CO3" s="130"/>
      <c r="CP3" s="130"/>
      <c r="CQ3" s="130"/>
      <c r="CR3" s="130"/>
      <c r="CS3" s="130"/>
      <c r="CT3" s="130"/>
      <c r="CU3" s="130"/>
      <c r="CV3" s="130"/>
      <c r="CW3" s="130"/>
      <c r="CX3" s="130"/>
      <c r="CY3" s="130"/>
      <c r="CZ3" s="130"/>
      <c r="DA3" s="155"/>
    </row>
    <row r="4" spans="1:105" s="151" customFormat="1" ht="8.25" customHeight="1">
      <c r="A4" s="154"/>
      <c r="B4" s="154"/>
      <c r="C4" s="152"/>
      <c r="D4" s="130"/>
      <c r="E4" s="130"/>
      <c r="F4" s="130"/>
      <c r="G4" s="130"/>
      <c r="H4" s="130"/>
      <c r="I4" s="130"/>
      <c r="J4" s="130"/>
      <c r="K4" s="130"/>
      <c r="L4" s="130"/>
      <c r="M4" s="130"/>
      <c r="N4" s="130"/>
      <c r="O4" s="130"/>
      <c r="P4" s="219"/>
      <c r="Q4" s="219"/>
      <c r="R4" s="219"/>
      <c r="S4" s="219"/>
      <c r="T4" s="219"/>
      <c r="U4" s="219"/>
      <c r="V4" s="219"/>
      <c r="W4" s="219"/>
      <c r="X4" s="219"/>
      <c r="Y4" s="139"/>
      <c r="Z4" s="108"/>
      <c r="AA4" s="129"/>
      <c r="AB4" s="130"/>
      <c r="AC4" s="130"/>
      <c r="AD4" s="130"/>
      <c r="AE4" s="130"/>
      <c r="AF4" s="130"/>
      <c r="AG4" s="130"/>
      <c r="AH4" s="130"/>
      <c r="AI4" s="130"/>
      <c r="AJ4" s="130"/>
      <c r="AK4" s="130"/>
      <c r="AL4" s="130"/>
      <c r="AM4" s="130"/>
      <c r="AN4" s="130"/>
      <c r="AO4" s="130"/>
      <c r="AP4" s="130"/>
      <c r="AQ4" s="130"/>
      <c r="AR4" s="130"/>
      <c r="AS4" s="130"/>
      <c r="AT4" s="130"/>
      <c r="AU4" s="130"/>
      <c r="AV4" s="130"/>
      <c r="AW4" s="130"/>
      <c r="AX4" s="130"/>
      <c r="AY4" s="130"/>
      <c r="AZ4" s="130"/>
      <c r="BA4" s="130"/>
      <c r="BB4" s="130"/>
      <c r="BC4" s="130"/>
      <c r="BD4" s="130"/>
      <c r="BE4" s="130"/>
      <c r="BF4" s="130"/>
      <c r="BG4" s="130"/>
      <c r="BH4" s="130"/>
      <c r="BI4" s="130"/>
      <c r="BJ4" s="130"/>
      <c r="BK4" s="130"/>
      <c r="BL4" s="130"/>
      <c r="BM4" s="130"/>
      <c r="BN4" s="130"/>
      <c r="BO4" s="130"/>
      <c r="BP4" s="130"/>
      <c r="BQ4" s="130"/>
      <c r="BR4" s="130"/>
      <c r="BS4" s="130"/>
      <c r="BT4" s="130"/>
      <c r="BU4" s="130"/>
      <c r="BV4" s="130"/>
      <c r="BW4" s="130"/>
      <c r="BX4" s="130"/>
      <c r="BY4" s="130"/>
      <c r="BZ4" s="130"/>
      <c r="CA4" s="130"/>
      <c r="CB4" s="130"/>
      <c r="CC4" s="130"/>
      <c r="CD4" s="130"/>
      <c r="CE4" s="130"/>
      <c r="CF4" s="130"/>
      <c r="CG4" s="130"/>
      <c r="CH4" s="130"/>
      <c r="CI4" s="130"/>
      <c r="CJ4" s="130"/>
      <c r="CK4" s="130"/>
      <c r="CL4" s="130"/>
      <c r="CM4" s="130"/>
      <c r="CN4" s="130"/>
      <c r="CO4" s="130"/>
      <c r="CP4" s="130"/>
      <c r="CQ4" s="130"/>
      <c r="CR4" s="130"/>
      <c r="CS4" s="130"/>
      <c r="CT4" s="130"/>
      <c r="CU4" s="130"/>
      <c r="CV4" s="130"/>
      <c r="CW4" s="130"/>
      <c r="CX4" s="130"/>
      <c r="CY4" s="130"/>
      <c r="CZ4" s="130"/>
      <c r="DA4" s="155"/>
    </row>
    <row r="5" spans="1:105" s="151" customFormat="1" ht="14.25" customHeight="1">
      <c r="A5" s="199" t="s">
        <v>323</v>
      </c>
      <c r="B5" s="199"/>
      <c r="C5" s="144">
        <f>'1 Provider Wrap Request'!C5</f>
        <v>0</v>
      </c>
      <c r="D5" s="130"/>
      <c r="E5" s="130"/>
      <c r="F5" s="130"/>
      <c r="G5" s="130"/>
      <c r="H5" s="130"/>
      <c r="I5" s="130"/>
      <c r="J5" s="130"/>
      <c r="K5" s="130"/>
      <c r="L5" s="130"/>
      <c r="M5" s="130"/>
      <c r="N5" s="130"/>
      <c r="O5" s="130"/>
      <c r="P5" s="219"/>
      <c r="Q5" s="219"/>
      <c r="R5" s="219"/>
      <c r="S5" s="219"/>
      <c r="T5" s="219"/>
      <c r="U5" s="219"/>
      <c r="V5" s="219"/>
      <c r="W5" s="219"/>
      <c r="X5" s="219"/>
      <c r="Y5" s="139"/>
      <c r="Z5" s="108"/>
      <c r="AA5" s="129"/>
      <c r="AB5" s="130"/>
      <c r="AC5" s="130"/>
      <c r="AD5" s="130"/>
      <c r="AE5" s="130"/>
      <c r="AF5" s="130"/>
      <c r="AG5" s="130"/>
      <c r="AH5" s="130"/>
      <c r="AI5" s="130"/>
      <c r="AJ5" s="130"/>
      <c r="AK5" s="130"/>
      <c r="AL5" s="130"/>
      <c r="AM5" s="130"/>
      <c r="AN5" s="130"/>
      <c r="AO5" s="130"/>
      <c r="AP5" s="130"/>
      <c r="AQ5" s="130"/>
      <c r="AR5" s="130"/>
      <c r="AS5" s="130"/>
      <c r="AT5" s="130"/>
      <c r="AU5" s="130"/>
      <c r="AV5" s="130"/>
      <c r="AW5" s="130"/>
      <c r="AX5" s="130"/>
      <c r="AY5" s="130"/>
      <c r="AZ5" s="130"/>
      <c r="BA5" s="130"/>
      <c r="BB5" s="130"/>
      <c r="BC5" s="130"/>
      <c r="BD5" s="130"/>
      <c r="BE5" s="130"/>
      <c r="BF5" s="130"/>
      <c r="BG5" s="130"/>
      <c r="BH5" s="130"/>
      <c r="BI5" s="130"/>
      <c r="BJ5" s="130"/>
      <c r="BK5" s="130"/>
      <c r="BL5" s="130"/>
      <c r="BM5" s="130"/>
      <c r="BN5" s="130"/>
      <c r="BO5" s="130"/>
      <c r="BP5" s="130"/>
      <c r="BQ5" s="130"/>
      <c r="BR5" s="130"/>
      <c r="BS5" s="130"/>
      <c r="BT5" s="130"/>
      <c r="BU5" s="130"/>
      <c r="BV5" s="130"/>
      <c r="BW5" s="130"/>
      <c r="BX5" s="130"/>
      <c r="BY5" s="130"/>
      <c r="BZ5" s="130"/>
      <c r="CA5" s="130"/>
      <c r="CB5" s="130"/>
      <c r="CC5" s="130"/>
      <c r="CD5" s="130"/>
      <c r="CE5" s="130"/>
      <c r="CF5" s="130"/>
      <c r="CG5" s="130"/>
      <c r="CH5" s="130"/>
      <c r="CI5" s="130"/>
      <c r="CJ5" s="130"/>
      <c r="CK5" s="130"/>
      <c r="CL5" s="130"/>
      <c r="CM5" s="130"/>
      <c r="CN5" s="130"/>
      <c r="CO5" s="130"/>
      <c r="CP5" s="130"/>
      <c r="CQ5" s="130"/>
      <c r="CR5" s="130"/>
      <c r="CS5" s="130"/>
      <c r="CT5" s="130"/>
      <c r="CU5" s="130"/>
      <c r="CV5" s="130"/>
      <c r="CW5" s="130"/>
      <c r="CX5" s="130"/>
      <c r="CY5" s="130"/>
      <c r="CZ5" s="130"/>
      <c r="DA5" s="155"/>
    </row>
    <row r="6" spans="1:105" s="151" customFormat="1" ht="13.5" customHeight="1">
      <c r="A6" s="199" t="s">
        <v>324</v>
      </c>
      <c r="B6" s="199"/>
      <c r="C6" s="144">
        <f>'1 Provider Wrap Request'!C6</f>
        <v>0</v>
      </c>
      <c r="D6" s="130"/>
      <c r="E6" s="130"/>
      <c r="F6" s="130"/>
      <c r="G6" s="130"/>
      <c r="H6" s="130"/>
      <c r="I6" s="130"/>
      <c r="J6" s="130"/>
      <c r="K6" s="130"/>
      <c r="L6" s="130"/>
      <c r="M6" s="130"/>
      <c r="N6" s="130"/>
      <c r="O6" s="130"/>
      <c r="P6" s="219"/>
      <c r="Q6" s="219"/>
      <c r="R6" s="219"/>
      <c r="S6" s="219"/>
      <c r="T6" s="219"/>
      <c r="U6" s="219"/>
      <c r="V6" s="219"/>
      <c r="W6" s="219"/>
      <c r="X6" s="219"/>
      <c r="Y6" s="139"/>
      <c r="Z6" s="108"/>
      <c r="AA6" s="129"/>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55"/>
    </row>
    <row r="7" spans="1:105" s="133" customFormat="1" ht="10.5" customHeight="1">
      <c r="A7" s="154"/>
      <c r="B7" s="154"/>
      <c r="C7" s="129"/>
      <c r="D7" s="129"/>
      <c r="E7" s="129"/>
      <c r="F7" s="129"/>
      <c r="G7" s="129"/>
      <c r="H7" s="129"/>
      <c r="I7" s="129"/>
      <c r="J7" s="129"/>
      <c r="K7" s="129"/>
      <c r="L7" s="129"/>
      <c r="M7" s="129"/>
      <c r="N7" s="129"/>
      <c r="O7" s="129"/>
      <c r="P7" s="219"/>
      <c r="Q7" s="219"/>
      <c r="R7" s="219"/>
      <c r="S7" s="219"/>
      <c r="T7" s="219"/>
      <c r="U7" s="219"/>
      <c r="V7" s="219"/>
      <c r="W7" s="219"/>
      <c r="X7" s="219"/>
      <c r="Y7" s="139"/>
      <c r="Z7" s="108"/>
      <c r="AA7" s="129"/>
      <c r="AB7" s="130"/>
      <c r="AC7" s="130"/>
      <c r="AD7" s="130"/>
      <c r="AE7" s="130"/>
      <c r="AF7" s="130"/>
      <c r="AG7" s="130"/>
      <c r="AH7" s="130"/>
      <c r="AI7" s="130"/>
      <c r="AJ7" s="130"/>
      <c r="AK7" s="130"/>
      <c r="AL7" s="130"/>
      <c r="AM7" s="130"/>
      <c r="AN7" s="130"/>
      <c r="AO7" s="130"/>
      <c r="AP7" s="130"/>
      <c r="AQ7" s="130"/>
      <c r="AR7" s="130"/>
      <c r="AS7" s="130"/>
      <c r="AT7" s="130"/>
      <c r="AU7" s="130"/>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0"/>
      <c r="CN7" s="130"/>
      <c r="CO7" s="130"/>
      <c r="CP7" s="130"/>
      <c r="CQ7" s="130"/>
      <c r="CR7" s="130"/>
      <c r="CS7" s="130"/>
      <c r="CT7" s="130"/>
      <c r="CU7" s="130"/>
      <c r="CV7" s="130"/>
      <c r="CW7" s="130"/>
      <c r="CX7" s="130"/>
      <c r="CY7" s="130"/>
      <c r="CZ7" s="130"/>
      <c r="DA7" s="155"/>
    </row>
    <row r="8" spans="1:105" s="133" customFormat="1">
      <c r="A8" s="199" t="s">
        <v>316</v>
      </c>
      <c r="B8" s="199"/>
      <c r="C8" s="134">
        <f>'1 Provider Wrap Request'!C8</f>
        <v>0</v>
      </c>
      <c r="D8" s="130"/>
      <c r="E8" s="130"/>
      <c r="F8" s="130"/>
      <c r="G8" s="130"/>
      <c r="H8" s="130"/>
      <c r="I8" s="130"/>
      <c r="J8" s="130"/>
      <c r="K8" s="130"/>
      <c r="L8" s="130"/>
      <c r="M8" s="130"/>
      <c r="N8" s="130"/>
      <c r="O8" s="130"/>
      <c r="P8" s="219"/>
      <c r="Q8" s="219"/>
      <c r="R8" s="219"/>
      <c r="S8" s="219"/>
      <c r="T8" s="219"/>
      <c r="U8" s="219"/>
      <c r="V8" s="219"/>
      <c r="W8" s="219"/>
      <c r="X8" s="219"/>
      <c r="Y8" s="129"/>
      <c r="Z8" s="108"/>
      <c r="AA8" s="129"/>
      <c r="AB8" s="130"/>
      <c r="AC8" s="130"/>
      <c r="AD8" s="130"/>
      <c r="AE8" s="130"/>
      <c r="AF8" s="130"/>
      <c r="AG8" s="130"/>
      <c r="AH8" s="130"/>
      <c r="AI8" s="130"/>
      <c r="AJ8" s="130"/>
      <c r="AK8" s="130"/>
      <c r="AL8" s="130"/>
      <c r="AM8" s="130"/>
      <c r="AN8" s="130"/>
      <c r="AO8" s="130"/>
      <c r="AP8" s="130"/>
      <c r="AQ8" s="130"/>
      <c r="AR8" s="130"/>
      <c r="AS8" s="130"/>
      <c r="AT8" s="130"/>
      <c r="AU8" s="130"/>
      <c r="AV8" s="130"/>
      <c r="AW8" s="130"/>
      <c r="AX8" s="130"/>
      <c r="AY8" s="130"/>
      <c r="AZ8" s="130"/>
      <c r="BA8" s="130"/>
      <c r="BB8" s="130"/>
      <c r="BC8" s="130"/>
      <c r="BD8" s="130"/>
      <c r="BE8" s="130"/>
      <c r="BF8" s="130"/>
      <c r="BG8" s="130"/>
      <c r="BH8" s="130"/>
      <c r="BI8" s="130"/>
      <c r="BJ8" s="130"/>
      <c r="BK8" s="130"/>
      <c r="BL8" s="130"/>
      <c r="BM8" s="130"/>
      <c r="BN8" s="130"/>
      <c r="BO8" s="130"/>
      <c r="BP8" s="130"/>
      <c r="BQ8" s="130"/>
      <c r="BR8" s="130"/>
      <c r="BS8" s="130"/>
      <c r="BT8" s="130"/>
      <c r="BU8" s="130"/>
      <c r="BV8" s="130"/>
      <c r="BW8" s="130"/>
      <c r="BX8" s="130"/>
      <c r="BY8" s="130"/>
      <c r="BZ8" s="130"/>
      <c r="CA8" s="130"/>
      <c r="CB8" s="130"/>
      <c r="CC8" s="130"/>
      <c r="CD8" s="130"/>
      <c r="CE8" s="130"/>
      <c r="CF8" s="130"/>
      <c r="CG8" s="130"/>
      <c r="CH8" s="130"/>
      <c r="CI8" s="130"/>
      <c r="CJ8" s="130"/>
      <c r="CK8" s="130"/>
      <c r="CL8" s="130"/>
      <c r="CM8" s="130"/>
      <c r="CN8" s="130"/>
      <c r="CO8" s="130"/>
      <c r="CP8" s="130"/>
      <c r="CQ8" s="130"/>
      <c r="CR8" s="130"/>
      <c r="CS8" s="130"/>
      <c r="CT8" s="130"/>
      <c r="CU8" s="130"/>
      <c r="CV8" s="130"/>
      <c r="CW8" s="130"/>
      <c r="CX8" s="130"/>
      <c r="CY8" s="130"/>
      <c r="CZ8" s="130"/>
      <c r="DA8" s="155"/>
    </row>
    <row r="9" spans="1:105" s="133" customFormat="1" ht="26.25" customHeight="1">
      <c r="A9" s="199" t="s">
        <v>330</v>
      </c>
      <c r="B9" s="199"/>
      <c r="C9" s="144">
        <f>'1 Provider Wrap Request'!C9</f>
        <v>0</v>
      </c>
      <c r="D9" s="130"/>
      <c r="E9" s="130"/>
      <c r="F9" s="130"/>
      <c r="G9" s="130"/>
      <c r="H9" s="130"/>
      <c r="I9" s="130"/>
      <c r="J9" s="130"/>
      <c r="K9" s="130"/>
      <c r="L9" s="130"/>
      <c r="M9" s="130"/>
      <c r="N9" s="130"/>
      <c r="O9" s="130"/>
      <c r="P9" s="219"/>
      <c r="Q9" s="219"/>
      <c r="R9" s="219"/>
      <c r="S9" s="219"/>
      <c r="T9" s="219"/>
      <c r="U9" s="219"/>
      <c r="V9" s="219"/>
      <c r="W9" s="219"/>
      <c r="X9" s="219"/>
      <c r="Y9" s="129"/>
      <c r="Z9" s="108"/>
      <c r="AA9" s="129"/>
      <c r="AB9" s="130"/>
      <c r="AC9" s="130"/>
      <c r="AD9" s="130"/>
      <c r="AE9" s="130"/>
      <c r="AF9" s="130"/>
      <c r="AG9" s="130"/>
      <c r="AH9" s="130"/>
      <c r="AI9" s="130"/>
      <c r="AJ9" s="130"/>
      <c r="AK9" s="130"/>
      <c r="AL9" s="130"/>
      <c r="AM9" s="130"/>
      <c r="AN9" s="130"/>
      <c r="AO9" s="130"/>
      <c r="AP9" s="130"/>
      <c r="AQ9" s="130"/>
      <c r="AR9" s="130"/>
      <c r="AS9" s="130"/>
      <c r="AT9" s="130"/>
      <c r="AU9" s="130"/>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0"/>
      <c r="CN9" s="130"/>
      <c r="CO9" s="130"/>
      <c r="CP9" s="130"/>
      <c r="CQ9" s="130"/>
      <c r="CR9" s="130"/>
      <c r="CS9" s="130"/>
      <c r="CT9" s="130"/>
      <c r="CU9" s="130"/>
      <c r="CV9" s="130"/>
      <c r="CW9" s="130"/>
      <c r="CX9" s="130"/>
      <c r="CY9" s="130"/>
      <c r="CZ9" s="130"/>
      <c r="DA9" s="155"/>
    </row>
    <row r="10" spans="1:105" s="133" customFormat="1" ht="7.5" customHeight="1">
      <c r="A10" s="154"/>
      <c r="B10" s="154"/>
      <c r="C10" s="130"/>
      <c r="D10" s="130"/>
      <c r="E10" s="130"/>
      <c r="F10" s="130"/>
      <c r="G10" s="130"/>
      <c r="H10" s="130"/>
      <c r="I10" s="130"/>
      <c r="J10" s="130"/>
      <c r="K10" s="130"/>
      <c r="L10" s="130"/>
      <c r="M10" s="130"/>
      <c r="N10" s="130"/>
      <c r="O10" s="130"/>
      <c r="P10" s="219"/>
      <c r="Q10" s="219"/>
      <c r="R10" s="219"/>
      <c r="S10" s="219"/>
      <c r="T10" s="219"/>
      <c r="U10" s="219"/>
      <c r="V10" s="219"/>
      <c r="W10" s="219"/>
      <c r="X10" s="219"/>
      <c r="Y10" s="129"/>
      <c r="Z10" s="108"/>
      <c r="AA10" s="129"/>
      <c r="AB10" s="130"/>
      <c r="AC10" s="130"/>
      <c r="AD10" s="130"/>
      <c r="AE10" s="130"/>
      <c r="AF10" s="130"/>
      <c r="AG10" s="130"/>
      <c r="AH10" s="130"/>
      <c r="AI10" s="130"/>
      <c r="AJ10" s="130"/>
      <c r="AK10" s="130"/>
      <c r="AL10" s="130"/>
      <c r="AM10" s="130"/>
      <c r="AN10" s="130"/>
      <c r="AO10" s="130"/>
      <c r="AP10" s="130"/>
      <c r="AQ10" s="130"/>
      <c r="AR10" s="130"/>
      <c r="AS10" s="130"/>
      <c r="AT10" s="130"/>
      <c r="AU10" s="130"/>
      <c r="AV10" s="130"/>
      <c r="AW10" s="130"/>
      <c r="AX10" s="130"/>
      <c r="AY10" s="130"/>
      <c r="AZ10" s="130"/>
      <c r="BA10" s="130"/>
      <c r="BB10" s="130"/>
      <c r="BC10" s="130"/>
      <c r="BD10" s="130"/>
      <c r="BE10" s="130"/>
      <c r="BF10" s="130"/>
      <c r="BG10" s="130"/>
      <c r="BH10" s="130"/>
      <c r="BI10" s="130"/>
      <c r="BJ10" s="130"/>
      <c r="BK10" s="130"/>
      <c r="BL10" s="130"/>
      <c r="BM10" s="130"/>
      <c r="BN10" s="130"/>
      <c r="BO10" s="130"/>
      <c r="BP10" s="130"/>
      <c r="BQ10" s="130"/>
      <c r="BR10" s="130"/>
      <c r="BS10" s="130"/>
      <c r="BT10" s="130"/>
      <c r="BU10" s="130"/>
      <c r="BV10" s="130"/>
      <c r="BW10" s="130"/>
      <c r="BX10" s="130"/>
      <c r="BY10" s="130"/>
      <c r="BZ10" s="130"/>
      <c r="CA10" s="130"/>
      <c r="CB10" s="130"/>
      <c r="CC10" s="130"/>
      <c r="CD10" s="130"/>
      <c r="CE10" s="130"/>
      <c r="CF10" s="130"/>
      <c r="CG10" s="130"/>
      <c r="CH10" s="130"/>
      <c r="CI10" s="130"/>
      <c r="CJ10" s="130"/>
      <c r="CK10" s="130"/>
      <c r="CL10" s="130"/>
      <c r="CM10" s="130"/>
      <c r="CN10" s="130"/>
      <c r="CO10" s="130"/>
      <c r="CP10" s="130"/>
      <c r="CQ10" s="130"/>
      <c r="CR10" s="130"/>
      <c r="CS10" s="130"/>
      <c r="CT10" s="130"/>
      <c r="CU10" s="130"/>
      <c r="CV10" s="130"/>
      <c r="CW10" s="130"/>
      <c r="CX10" s="130"/>
      <c r="CY10" s="130"/>
      <c r="CZ10" s="130"/>
      <c r="DA10" s="155"/>
    </row>
    <row r="11" spans="1:105" s="133" customFormat="1" ht="30" customHeight="1">
      <c r="A11" s="199" t="s">
        <v>325</v>
      </c>
      <c r="B11" s="199"/>
      <c r="C11" s="145">
        <f>'1 Provider Wrap Request'!C11</f>
        <v>0</v>
      </c>
      <c r="D11" s="130"/>
      <c r="E11" s="130"/>
      <c r="F11" s="130"/>
      <c r="G11" s="130"/>
      <c r="H11" s="130"/>
      <c r="I11" s="130"/>
      <c r="J11" s="130"/>
      <c r="K11" s="130"/>
      <c r="L11" s="130"/>
      <c r="M11" s="130"/>
      <c r="N11" s="130"/>
      <c r="O11" s="130"/>
      <c r="P11" s="219"/>
      <c r="Q11" s="219"/>
      <c r="R11" s="219"/>
      <c r="S11" s="219"/>
      <c r="T11" s="219"/>
      <c r="U11" s="219"/>
      <c r="V11" s="219"/>
      <c r="W11" s="219"/>
      <c r="X11" s="219"/>
      <c r="Y11" s="129"/>
      <c r="Z11" s="108"/>
      <c r="AA11" s="129"/>
      <c r="AB11" s="130"/>
      <c r="AC11" s="130"/>
      <c r="AD11" s="130"/>
      <c r="AE11" s="130"/>
      <c r="AF11" s="130"/>
      <c r="AG11" s="130"/>
      <c r="AH11" s="130"/>
      <c r="AI11" s="130"/>
      <c r="AJ11" s="130"/>
      <c r="AK11" s="130"/>
      <c r="AL11" s="130"/>
      <c r="AM11" s="130"/>
      <c r="AN11" s="130"/>
      <c r="AO11" s="130"/>
      <c r="AP11" s="130"/>
      <c r="AQ11" s="130"/>
      <c r="AR11" s="130"/>
      <c r="AS11" s="130"/>
      <c r="AT11" s="130"/>
      <c r="AU11" s="130"/>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0"/>
      <c r="CN11" s="130"/>
      <c r="CO11" s="130"/>
      <c r="CP11" s="130"/>
      <c r="CQ11" s="130"/>
      <c r="CR11" s="130"/>
      <c r="CS11" s="130"/>
      <c r="CT11" s="130"/>
      <c r="CU11" s="130"/>
      <c r="CV11" s="130"/>
      <c r="CW11" s="130"/>
      <c r="CX11" s="130"/>
      <c r="CY11" s="130"/>
      <c r="CZ11" s="130"/>
      <c r="DA11" s="155"/>
    </row>
    <row r="12" spans="1:105" s="133" customFormat="1" ht="8.25" customHeight="1">
      <c r="A12" s="154"/>
      <c r="B12" s="154"/>
      <c r="C12" s="130"/>
      <c r="D12" s="130"/>
      <c r="E12" s="130"/>
      <c r="F12" s="130"/>
      <c r="G12" s="130"/>
      <c r="H12" s="130"/>
      <c r="I12" s="130"/>
      <c r="J12" s="130"/>
      <c r="K12" s="130"/>
      <c r="L12" s="130"/>
      <c r="M12" s="130"/>
      <c r="N12" s="130"/>
      <c r="O12" s="130"/>
      <c r="P12" s="219"/>
      <c r="Q12" s="219"/>
      <c r="R12" s="219"/>
      <c r="S12" s="219"/>
      <c r="T12" s="219"/>
      <c r="U12" s="219"/>
      <c r="V12" s="219"/>
      <c r="W12" s="219"/>
      <c r="X12" s="219"/>
      <c r="Y12" s="129"/>
      <c r="Z12" s="108"/>
      <c r="AA12" s="129"/>
      <c r="AB12" s="130"/>
      <c r="AC12" s="130"/>
      <c r="AD12" s="130"/>
      <c r="AE12" s="130"/>
      <c r="AF12" s="130"/>
      <c r="AG12" s="130"/>
      <c r="AH12" s="130"/>
      <c r="AI12" s="130"/>
      <c r="AJ12" s="130"/>
      <c r="AK12" s="130"/>
      <c r="AL12" s="130"/>
      <c r="AM12" s="130"/>
      <c r="AN12" s="130"/>
      <c r="AO12" s="130"/>
      <c r="AP12" s="130"/>
      <c r="AQ12" s="130"/>
      <c r="AR12" s="130"/>
      <c r="AS12" s="130"/>
      <c r="AT12" s="130"/>
      <c r="AU12" s="130"/>
      <c r="AV12" s="130"/>
      <c r="AW12" s="130"/>
      <c r="AX12" s="130"/>
      <c r="AY12" s="130"/>
      <c r="AZ12" s="130"/>
      <c r="BA12" s="130"/>
      <c r="BB12" s="130"/>
      <c r="BC12" s="130"/>
      <c r="BD12" s="130"/>
      <c r="BE12" s="130"/>
      <c r="BF12" s="130"/>
      <c r="BG12" s="130"/>
      <c r="BH12" s="130"/>
      <c r="BI12" s="130"/>
      <c r="BJ12" s="130"/>
      <c r="BK12" s="130"/>
      <c r="BL12" s="130"/>
      <c r="BM12" s="130"/>
      <c r="BN12" s="130"/>
      <c r="BO12" s="130"/>
      <c r="BP12" s="130"/>
      <c r="BQ12" s="130"/>
      <c r="BR12" s="130"/>
      <c r="BS12" s="130"/>
      <c r="BT12" s="130"/>
      <c r="BU12" s="130"/>
      <c r="BV12" s="130"/>
      <c r="BW12" s="130"/>
      <c r="BX12" s="130"/>
      <c r="BY12" s="130"/>
      <c r="BZ12" s="130"/>
      <c r="CA12" s="130"/>
      <c r="CB12" s="130"/>
      <c r="CC12" s="130"/>
      <c r="CD12" s="130"/>
      <c r="CE12" s="130"/>
      <c r="CF12" s="130"/>
      <c r="CG12" s="130"/>
      <c r="CH12" s="130"/>
      <c r="CI12" s="130"/>
      <c r="CJ12" s="130"/>
      <c r="CK12" s="130"/>
      <c r="CL12" s="130"/>
      <c r="CM12" s="130"/>
      <c r="CN12" s="130"/>
      <c r="CO12" s="130"/>
      <c r="CP12" s="130"/>
      <c r="CQ12" s="130"/>
      <c r="CR12" s="130"/>
      <c r="CS12" s="130"/>
      <c r="CT12" s="130"/>
      <c r="CU12" s="130"/>
      <c r="CV12" s="130"/>
      <c r="CW12" s="130"/>
      <c r="CX12" s="130"/>
      <c r="CY12" s="130"/>
      <c r="CZ12" s="130"/>
      <c r="DA12" s="155"/>
    </row>
    <row r="13" spans="1:105" s="133" customFormat="1">
      <c r="A13" s="199" t="s">
        <v>317</v>
      </c>
      <c r="B13" s="199"/>
      <c r="C13" s="145">
        <f>'1 Provider Wrap Request'!C13</f>
        <v>0</v>
      </c>
      <c r="D13" s="146"/>
      <c r="E13" s="146"/>
      <c r="F13" s="146"/>
      <c r="G13" s="146"/>
      <c r="H13" s="146"/>
      <c r="I13" s="146"/>
      <c r="J13" s="146"/>
      <c r="K13" s="146"/>
      <c r="L13" s="146"/>
      <c r="M13" s="146"/>
      <c r="N13" s="146"/>
      <c r="O13" s="146"/>
      <c r="P13" s="219"/>
      <c r="Q13" s="219"/>
      <c r="R13" s="219"/>
      <c r="S13" s="219"/>
      <c r="T13" s="219"/>
      <c r="U13" s="219"/>
      <c r="V13" s="219"/>
      <c r="W13" s="219"/>
      <c r="X13" s="219"/>
      <c r="Y13" s="129"/>
      <c r="Z13" s="108"/>
      <c r="AA13" s="129"/>
      <c r="AB13" s="130"/>
      <c r="AC13" s="130"/>
      <c r="AD13" s="130"/>
      <c r="AE13" s="130"/>
      <c r="AF13" s="130"/>
      <c r="AG13" s="130"/>
      <c r="AH13" s="130"/>
      <c r="AI13" s="130"/>
      <c r="AJ13" s="130"/>
      <c r="AK13" s="130"/>
      <c r="AL13" s="130"/>
      <c r="AM13" s="130"/>
      <c r="AN13" s="130"/>
      <c r="AO13" s="130"/>
      <c r="AP13" s="130"/>
      <c r="AQ13" s="130"/>
      <c r="AR13" s="130"/>
      <c r="AS13" s="130"/>
      <c r="AT13" s="130"/>
      <c r="AU13" s="130"/>
      <c r="AV13" s="130"/>
      <c r="AW13" s="130"/>
      <c r="AX13" s="130"/>
      <c r="AY13" s="130"/>
      <c r="AZ13" s="130"/>
      <c r="BA13" s="130"/>
      <c r="BB13" s="130"/>
      <c r="BC13" s="130"/>
      <c r="BD13" s="130"/>
      <c r="BE13" s="130"/>
      <c r="BF13" s="130"/>
      <c r="BG13" s="130"/>
      <c r="BH13" s="130"/>
      <c r="BI13" s="130"/>
      <c r="BJ13" s="130"/>
      <c r="BK13" s="130"/>
      <c r="BL13" s="130"/>
      <c r="BM13" s="130"/>
      <c r="BN13" s="130"/>
      <c r="BO13" s="130"/>
      <c r="BP13" s="130"/>
      <c r="BQ13" s="130"/>
      <c r="BR13" s="130"/>
      <c r="BS13" s="130"/>
      <c r="BT13" s="130"/>
      <c r="BU13" s="130"/>
      <c r="BV13" s="130"/>
      <c r="BW13" s="130"/>
      <c r="BX13" s="130"/>
      <c r="BY13" s="130"/>
      <c r="BZ13" s="130"/>
      <c r="CA13" s="130"/>
      <c r="CB13" s="130"/>
      <c r="CC13" s="130"/>
      <c r="CD13" s="130"/>
      <c r="CE13" s="130"/>
      <c r="CF13" s="130"/>
      <c r="CG13" s="130"/>
      <c r="CH13" s="130"/>
      <c r="CI13" s="130"/>
      <c r="CJ13" s="130"/>
      <c r="CK13" s="130"/>
      <c r="CL13" s="130"/>
      <c r="CM13" s="130"/>
      <c r="CN13" s="130"/>
      <c r="CO13" s="130"/>
      <c r="CP13" s="130"/>
      <c r="CQ13" s="130"/>
      <c r="CR13" s="130"/>
      <c r="CS13" s="130"/>
      <c r="CT13" s="130"/>
      <c r="CU13" s="130"/>
      <c r="CV13" s="130"/>
      <c r="CW13" s="130"/>
      <c r="CX13" s="130"/>
      <c r="CY13" s="130"/>
      <c r="CZ13" s="130"/>
      <c r="DA13" s="155"/>
    </row>
    <row r="14" spans="1:105" s="133" customFormat="1" ht="14.25" customHeight="1">
      <c r="A14" s="199" t="s">
        <v>318</v>
      </c>
      <c r="B14" s="199"/>
      <c r="C14" s="134">
        <f>'1 Provider Wrap Request'!C14</f>
        <v>0</v>
      </c>
      <c r="D14" s="130"/>
      <c r="E14" s="130"/>
      <c r="F14" s="130"/>
      <c r="G14" s="130"/>
      <c r="H14" s="130"/>
      <c r="I14" s="130"/>
      <c r="J14" s="130"/>
      <c r="K14" s="130"/>
      <c r="L14" s="130"/>
      <c r="M14" s="130"/>
      <c r="N14" s="130"/>
      <c r="O14" s="130"/>
      <c r="P14" s="219"/>
      <c r="Q14" s="219"/>
      <c r="R14" s="219"/>
      <c r="S14" s="219"/>
      <c r="T14" s="219"/>
      <c r="U14" s="219"/>
      <c r="V14" s="219"/>
      <c r="W14" s="219"/>
      <c r="X14" s="219"/>
      <c r="Y14" s="129"/>
      <c r="Z14" s="108"/>
      <c r="AA14" s="129"/>
      <c r="AB14" s="130"/>
      <c r="AC14" s="130"/>
      <c r="AD14" s="130"/>
      <c r="AE14" s="130"/>
      <c r="AF14" s="130"/>
      <c r="AG14" s="130"/>
      <c r="AH14" s="130"/>
      <c r="AI14" s="130"/>
      <c r="AJ14" s="130"/>
      <c r="AK14" s="130"/>
      <c r="AL14" s="130"/>
      <c r="AM14" s="130"/>
      <c r="AN14" s="130"/>
      <c r="AO14" s="130"/>
      <c r="AP14" s="130"/>
      <c r="AQ14" s="130"/>
      <c r="AR14" s="130"/>
      <c r="AS14" s="130"/>
      <c r="AT14" s="130"/>
      <c r="AU14" s="130"/>
      <c r="AV14" s="130"/>
      <c r="AW14" s="130"/>
      <c r="AX14" s="130"/>
      <c r="AY14" s="130"/>
      <c r="AZ14" s="130"/>
      <c r="BA14" s="130"/>
      <c r="BB14" s="130"/>
      <c r="BC14" s="130"/>
      <c r="BD14" s="130"/>
      <c r="BE14" s="130"/>
      <c r="BF14" s="130"/>
      <c r="BG14" s="130"/>
      <c r="BH14" s="130"/>
      <c r="BI14" s="130"/>
      <c r="BJ14" s="130"/>
      <c r="BK14" s="130"/>
      <c r="BL14" s="130"/>
      <c r="BM14" s="130"/>
      <c r="BN14" s="130"/>
      <c r="BO14" s="130"/>
      <c r="BP14" s="130"/>
      <c r="BQ14" s="130"/>
      <c r="BR14" s="130"/>
      <c r="BS14" s="130"/>
      <c r="BT14" s="130"/>
      <c r="BU14" s="130"/>
      <c r="BV14" s="130"/>
      <c r="BW14" s="130"/>
      <c r="BX14" s="130"/>
      <c r="BY14" s="130"/>
      <c r="BZ14" s="130"/>
      <c r="CA14" s="130"/>
      <c r="CB14" s="130"/>
      <c r="CC14" s="130"/>
      <c r="CD14" s="130"/>
      <c r="CE14" s="130"/>
      <c r="CF14" s="130"/>
      <c r="CG14" s="130"/>
      <c r="CH14" s="130"/>
      <c r="CI14" s="130"/>
      <c r="CJ14" s="130"/>
      <c r="CK14" s="130"/>
      <c r="CL14" s="130"/>
      <c r="CM14" s="130"/>
      <c r="CN14" s="130"/>
      <c r="CO14" s="130"/>
      <c r="CP14" s="130"/>
      <c r="CQ14" s="130"/>
      <c r="CR14" s="130"/>
      <c r="CS14" s="130"/>
      <c r="CT14" s="130"/>
      <c r="CU14" s="130"/>
      <c r="CV14" s="130"/>
      <c r="CW14" s="130"/>
      <c r="CX14" s="130"/>
      <c r="CY14" s="130"/>
      <c r="CZ14" s="130"/>
      <c r="DA14" s="155"/>
    </row>
    <row r="15" spans="1:105" s="133" customFormat="1" ht="15" customHeight="1">
      <c r="A15" s="199" t="s">
        <v>368</v>
      </c>
      <c r="B15" s="199"/>
      <c r="C15" s="134">
        <f>'1 Provider Wrap Request'!C15</f>
        <v>0</v>
      </c>
      <c r="D15" s="130"/>
      <c r="E15" s="130"/>
      <c r="F15" s="130"/>
      <c r="G15" s="130"/>
      <c r="H15" s="130"/>
      <c r="I15" s="130"/>
      <c r="J15" s="130"/>
      <c r="K15" s="130"/>
      <c r="L15" s="130"/>
      <c r="M15" s="130"/>
      <c r="N15" s="130"/>
      <c r="O15" s="130"/>
      <c r="P15" s="199" t="s">
        <v>321</v>
      </c>
      <c r="Q15" s="199"/>
      <c r="R15" s="199"/>
      <c r="S15" s="199"/>
      <c r="T15" s="199"/>
      <c r="U15" s="199"/>
      <c r="V15" s="199"/>
      <c r="W15" s="199"/>
      <c r="X15" s="199"/>
      <c r="Y15" s="212">
        <f>'1 Provider Wrap Request'!L15</f>
        <v>0</v>
      </c>
      <c r="Z15" s="223"/>
      <c r="AA15" s="223"/>
      <c r="AB15" s="130"/>
      <c r="AC15" s="130"/>
      <c r="AD15" s="130"/>
      <c r="AE15" s="130"/>
      <c r="AF15" s="130"/>
      <c r="AG15" s="130"/>
      <c r="AH15" s="130"/>
      <c r="AI15" s="130"/>
      <c r="AJ15" s="130"/>
      <c r="AK15" s="130"/>
      <c r="AL15" s="130"/>
      <c r="AM15" s="130"/>
      <c r="AN15" s="130"/>
      <c r="AO15" s="130"/>
      <c r="AP15" s="130"/>
      <c r="AQ15" s="130"/>
      <c r="AR15" s="130"/>
      <c r="AS15" s="130"/>
      <c r="AT15" s="130"/>
      <c r="AU15" s="130"/>
      <c r="AV15" s="130"/>
      <c r="AW15" s="130"/>
      <c r="AX15" s="130"/>
      <c r="AY15" s="130"/>
      <c r="AZ15" s="130"/>
      <c r="BA15" s="130"/>
      <c r="BB15" s="130"/>
      <c r="BC15" s="130"/>
      <c r="BD15" s="130"/>
      <c r="BE15" s="130"/>
      <c r="BF15" s="130"/>
      <c r="BG15" s="130"/>
      <c r="BH15" s="130"/>
      <c r="BI15" s="130"/>
      <c r="BJ15" s="130"/>
      <c r="BK15" s="130"/>
      <c r="BL15" s="130"/>
      <c r="BM15" s="130"/>
      <c r="BN15" s="130"/>
      <c r="BO15" s="130"/>
      <c r="BP15" s="130"/>
      <c r="BQ15" s="130"/>
      <c r="BR15" s="130"/>
      <c r="BS15" s="130"/>
      <c r="BT15" s="130"/>
      <c r="BU15" s="130"/>
      <c r="BV15" s="130"/>
      <c r="BW15" s="130"/>
      <c r="BX15" s="130"/>
      <c r="BY15" s="130"/>
      <c r="BZ15" s="130"/>
      <c r="CA15" s="130"/>
      <c r="CB15" s="130"/>
      <c r="CC15" s="130"/>
      <c r="CD15" s="130"/>
      <c r="CE15" s="130"/>
      <c r="CF15" s="130"/>
      <c r="CG15" s="130"/>
      <c r="CH15" s="130"/>
      <c r="CI15" s="130"/>
      <c r="CJ15" s="130"/>
      <c r="CK15" s="130"/>
      <c r="CL15" s="130"/>
      <c r="CM15" s="130"/>
      <c r="CN15" s="130"/>
      <c r="CO15" s="130"/>
      <c r="CP15" s="130"/>
      <c r="CQ15" s="130"/>
      <c r="CR15" s="130"/>
      <c r="CS15" s="130"/>
      <c r="CT15" s="130"/>
      <c r="CU15" s="130"/>
      <c r="CV15" s="130"/>
      <c r="CW15" s="130"/>
      <c r="CX15" s="130"/>
      <c r="CY15" s="130"/>
      <c r="CZ15" s="130"/>
      <c r="DA15" s="155"/>
    </row>
    <row r="16" spans="1:105" s="133" customFormat="1" ht="13.5" customHeight="1">
      <c r="A16" s="132"/>
      <c r="B16" s="132"/>
      <c r="C16" s="130"/>
      <c r="D16" s="130"/>
      <c r="E16" s="130"/>
      <c r="F16" s="130"/>
      <c r="G16" s="130"/>
      <c r="H16" s="130"/>
      <c r="I16" s="130"/>
      <c r="J16" s="130"/>
      <c r="K16" s="130"/>
      <c r="L16" s="130"/>
      <c r="M16" s="130"/>
      <c r="N16" s="130"/>
      <c r="O16" s="130"/>
      <c r="P16" s="199" t="s">
        <v>374</v>
      </c>
      <c r="Q16" s="199"/>
      <c r="R16" s="199"/>
      <c r="S16" s="199"/>
      <c r="T16" s="199"/>
      <c r="U16" s="199"/>
      <c r="V16" s="199"/>
      <c r="W16" s="199"/>
      <c r="X16" s="199"/>
      <c r="Y16" s="209">
        <f>'1 Provider Wrap Request'!L16</f>
        <v>0</v>
      </c>
      <c r="Z16" s="209"/>
      <c r="AA16" s="209"/>
      <c r="AB16" s="130"/>
      <c r="AC16" s="130"/>
      <c r="AD16" s="130"/>
      <c r="AE16" s="130"/>
      <c r="AF16" s="130"/>
      <c r="AG16" s="130"/>
      <c r="AH16" s="130"/>
      <c r="AI16" s="130"/>
      <c r="AJ16" s="130"/>
      <c r="AK16" s="130"/>
      <c r="AL16" s="130"/>
      <c r="AM16" s="130"/>
      <c r="AN16" s="130"/>
      <c r="AO16" s="130"/>
      <c r="AP16" s="130"/>
      <c r="AQ16" s="130"/>
      <c r="AR16" s="130"/>
      <c r="AS16" s="130"/>
      <c r="AT16" s="130"/>
      <c r="AU16" s="130"/>
      <c r="AV16" s="130"/>
      <c r="AW16" s="130"/>
      <c r="AX16" s="130"/>
      <c r="AY16" s="130"/>
      <c r="AZ16" s="130"/>
      <c r="BA16" s="130"/>
      <c r="BB16" s="130"/>
      <c r="BC16" s="130"/>
      <c r="BD16" s="130"/>
      <c r="BE16" s="130"/>
      <c r="BF16" s="130"/>
      <c r="BG16" s="130"/>
      <c r="BH16" s="130"/>
      <c r="BI16" s="130"/>
      <c r="BJ16" s="130"/>
      <c r="BK16" s="130"/>
      <c r="BL16" s="130"/>
      <c r="BM16" s="130"/>
      <c r="BN16" s="130"/>
      <c r="BO16" s="130"/>
      <c r="BP16" s="130"/>
      <c r="BQ16" s="130"/>
      <c r="BR16" s="130"/>
      <c r="BS16" s="130"/>
      <c r="BT16" s="130"/>
      <c r="BU16" s="130"/>
      <c r="BV16" s="130"/>
      <c r="BW16" s="130"/>
      <c r="BX16" s="130"/>
      <c r="BY16" s="130"/>
      <c r="BZ16" s="130"/>
      <c r="CA16" s="130"/>
      <c r="CB16" s="130"/>
      <c r="CC16" s="130"/>
      <c r="CD16" s="130"/>
      <c r="CE16" s="130"/>
      <c r="CF16" s="130"/>
      <c r="CG16" s="130"/>
      <c r="CH16" s="130"/>
      <c r="CI16" s="130"/>
      <c r="CJ16" s="130"/>
      <c r="CK16" s="130"/>
      <c r="CL16" s="130"/>
      <c r="CM16" s="130"/>
      <c r="CN16" s="130"/>
      <c r="CO16" s="130"/>
      <c r="CP16" s="130"/>
      <c r="CQ16" s="130"/>
      <c r="CR16" s="130"/>
      <c r="CS16" s="130"/>
      <c r="CT16" s="130"/>
      <c r="CU16" s="130"/>
      <c r="CV16" s="130"/>
      <c r="CW16" s="130"/>
      <c r="CX16" s="130"/>
      <c r="CY16" s="130"/>
      <c r="CZ16" s="130"/>
      <c r="DA16" s="155"/>
    </row>
    <row r="17" spans="1:105" s="133" customFormat="1" ht="17.25" customHeight="1">
      <c r="A17" s="211" t="s">
        <v>320</v>
      </c>
      <c r="B17" s="211"/>
      <c r="C17" s="211"/>
      <c r="D17" s="147">
        <f>'1 Provider Wrap Request'!D17</f>
        <v>0</v>
      </c>
      <c r="E17" s="148"/>
      <c r="F17" s="130"/>
      <c r="G17" s="130"/>
      <c r="H17" s="130"/>
      <c r="I17" s="130"/>
      <c r="J17" s="130"/>
      <c r="K17" s="130"/>
      <c r="L17" s="130"/>
      <c r="M17" s="130"/>
      <c r="N17" s="131"/>
      <c r="O17" s="129"/>
      <c r="P17" s="129"/>
      <c r="Q17" s="129"/>
      <c r="R17" s="139"/>
      <c r="S17" s="130"/>
      <c r="T17" s="130"/>
      <c r="U17" s="130"/>
      <c r="V17" s="130"/>
      <c r="W17" s="130"/>
      <c r="X17" s="130"/>
      <c r="Y17" s="130"/>
      <c r="Z17" s="130"/>
      <c r="AA17" s="130"/>
      <c r="AB17" s="130"/>
      <c r="AC17" s="130"/>
      <c r="AD17" s="130"/>
      <c r="AE17" s="130"/>
      <c r="AF17" s="130"/>
      <c r="AG17" s="130"/>
      <c r="AH17" s="130"/>
      <c r="AI17" s="130"/>
      <c r="AJ17" s="130"/>
      <c r="AK17" s="130"/>
      <c r="AL17" s="130"/>
      <c r="AM17" s="130"/>
      <c r="AN17" s="130"/>
      <c r="AO17" s="130"/>
      <c r="AP17" s="130"/>
      <c r="AQ17" s="130"/>
      <c r="AR17" s="130"/>
      <c r="AS17" s="130"/>
      <c r="AT17" s="130"/>
      <c r="AU17" s="130"/>
      <c r="AV17" s="130"/>
      <c r="AW17" s="130"/>
      <c r="AX17" s="130"/>
      <c r="AY17" s="130"/>
      <c r="AZ17" s="130"/>
      <c r="BA17" s="130"/>
      <c r="BB17" s="130"/>
      <c r="BC17" s="130"/>
      <c r="BD17" s="130"/>
      <c r="BE17" s="130"/>
      <c r="BF17" s="130"/>
      <c r="BG17" s="130"/>
      <c r="BH17" s="130"/>
      <c r="BI17" s="130"/>
      <c r="BJ17" s="130"/>
      <c r="BK17" s="130"/>
      <c r="BL17" s="130"/>
      <c r="BM17" s="130"/>
      <c r="BN17" s="130"/>
      <c r="BO17" s="130"/>
      <c r="BP17" s="130"/>
      <c r="BQ17" s="130"/>
      <c r="BR17" s="130"/>
      <c r="BS17" s="130"/>
      <c r="BT17" s="130"/>
      <c r="BU17" s="130"/>
      <c r="BV17" s="130"/>
      <c r="BW17" s="130"/>
      <c r="BX17" s="130"/>
      <c r="BY17" s="130"/>
      <c r="BZ17" s="130"/>
      <c r="CA17" s="130"/>
      <c r="CB17" s="130"/>
      <c r="CC17" s="130"/>
      <c r="CD17" s="130"/>
      <c r="CE17" s="130"/>
      <c r="CF17" s="130"/>
      <c r="CG17" s="130"/>
      <c r="CH17" s="130"/>
      <c r="CI17" s="130"/>
      <c r="CJ17" s="130"/>
      <c r="CK17" s="130"/>
      <c r="CL17" s="130"/>
      <c r="CM17" s="130"/>
      <c r="CN17" s="130"/>
      <c r="CO17" s="130"/>
      <c r="CP17" s="130"/>
      <c r="CQ17" s="130"/>
      <c r="CR17" s="130"/>
      <c r="CS17" s="130"/>
      <c r="CT17" s="130"/>
      <c r="CU17" s="130"/>
      <c r="CV17" s="130"/>
      <c r="CW17" s="130"/>
      <c r="CX17" s="130"/>
      <c r="CY17" s="130"/>
      <c r="CZ17" s="130"/>
      <c r="DA17" s="155"/>
    </row>
    <row r="18" spans="1:105" s="133" customFormat="1" ht="27.75" customHeight="1">
      <c r="A18" s="199" t="s">
        <v>369</v>
      </c>
      <c r="B18" s="199"/>
      <c r="C18" s="199"/>
      <c r="D18" s="224">
        <f>'1 Provider Wrap Request'!D18:E18</f>
        <v>0</v>
      </c>
      <c r="E18" s="203"/>
      <c r="F18" s="129"/>
      <c r="G18" s="129"/>
      <c r="H18" s="129"/>
      <c r="I18" s="129"/>
      <c r="J18" s="129"/>
      <c r="K18" s="129"/>
      <c r="L18" s="139"/>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0"/>
      <c r="BA18" s="130"/>
      <c r="BB18" s="130"/>
      <c r="BC18" s="130"/>
      <c r="BD18" s="130"/>
      <c r="BE18" s="130"/>
      <c r="BF18" s="130"/>
      <c r="BG18" s="130"/>
      <c r="BH18" s="130"/>
      <c r="BI18" s="130"/>
      <c r="BJ18" s="130"/>
      <c r="BK18" s="130"/>
      <c r="BL18" s="130"/>
      <c r="BM18" s="130"/>
      <c r="BN18" s="130"/>
      <c r="BO18" s="130"/>
      <c r="BP18" s="130"/>
      <c r="BQ18" s="130"/>
      <c r="BR18" s="130"/>
      <c r="BS18" s="130"/>
      <c r="BT18" s="130"/>
      <c r="BU18" s="130"/>
      <c r="BV18" s="130"/>
      <c r="BW18" s="130"/>
      <c r="BX18" s="130"/>
      <c r="BY18" s="130"/>
      <c r="BZ18" s="130"/>
      <c r="CA18" s="130"/>
      <c r="CB18" s="130"/>
      <c r="CC18" s="130"/>
      <c r="CD18" s="130"/>
      <c r="CE18" s="130"/>
      <c r="CF18" s="130"/>
      <c r="CG18" s="130"/>
      <c r="CH18" s="130"/>
      <c r="CI18" s="130"/>
      <c r="CJ18" s="130"/>
      <c r="CK18" s="130"/>
      <c r="CL18" s="130"/>
      <c r="CM18" s="130"/>
      <c r="CN18" s="130"/>
      <c r="CO18" s="130"/>
      <c r="CP18" s="130"/>
      <c r="CQ18" s="130"/>
      <c r="CR18" s="130"/>
      <c r="CS18" s="130"/>
      <c r="CT18" s="130"/>
      <c r="CU18" s="130"/>
      <c r="CV18" s="130"/>
      <c r="CW18" s="130"/>
      <c r="CX18" s="130"/>
      <c r="CY18" s="130"/>
      <c r="CZ18" s="130"/>
      <c r="DA18" s="155"/>
    </row>
    <row r="19" spans="1:105" s="55" customFormat="1" ht="6" customHeight="1">
      <c r="A19" s="142"/>
      <c r="B19" s="142"/>
      <c r="C19" s="142"/>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9"/>
      <c r="AE19" s="142"/>
      <c r="AF19" s="142"/>
      <c r="AG19" s="142"/>
      <c r="AH19" s="142"/>
      <c r="AI19" s="142"/>
      <c r="AJ19" s="142"/>
      <c r="AK19" s="142"/>
      <c r="AL19" s="142"/>
      <c r="AM19" s="142"/>
      <c r="AN19" s="142"/>
      <c r="AO19" s="142"/>
      <c r="AP19" s="142"/>
      <c r="AQ19" s="142"/>
      <c r="AR19" s="142"/>
      <c r="AS19" s="149"/>
      <c r="AT19" s="142"/>
      <c r="AU19" s="142"/>
      <c r="AV19" s="142"/>
      <c r="AW19" s="142"/>
      <c r="AX19" s="142"/>
      <c r="AY19" s="142"/>
      <c r="AZ19" s="142"/>
      <c r="BA19" s="142"/>
      <c r="BB19" s="142"/>
      <c r="BC19" s="142"/>
      <c r="BD19" s="142"/>
      <c r="BE19" s="142"/>
      <c r="BF19" s="142"/>
      <c r="BG19" s="142"/>
      <c r="BH19" s="149"/>
      <c r="BI19" s="142"/>
      <c r="BJ19" s="142"/>
      <c r="BK19" s="142"/>
      <c r="BL19" s="142"/>
      <c r="BM19" s="142"/>
      <c r="BN19" s="142"/>
      <c r="BO19" s="142"/>
      <c r="BP19" s="142"/>
      <c r="BQ19" s="142"/>
      <c r="BR19" s="142"/>
      <c r="BS19" s="142"/>
      <c r="BT19" s="142"/>
      <c r="BU19" s="142"/>
      <c r="BV19" s="142"/>
      <c r="BW19" s="149"/>
      <c r="BX19" s="142"/>
      <c r="BY19" s="142"/>
      <c r="BZ19" s="142"/>
      <c r="CA19" s="142"/>
      <c r="CB19" s="142"/>
      <c r="CC19" s="142"/>
      <c r="CD19" s="142"/>
      <c r="CE19" s="142"/>
      <c r="CF19" s="142"/>
      <c r="CG19" s="142"/>
      <c r="CH19" s="142"/>
      <c r="CI19" s="142"/>
      <c r="CJ19" s="142"/>
      <c r="CK19" s="142"/>
      <c r="CL19" s="149"/>
      <c r="CM19" s="142"/>
      <c r="CN19" s="142"/>
      <c r="CO19" s="142"/>
      <c r="CP19" s="142"/>
      <c r="CQ19" s="142"/>
      <c r="CR19" s="142"/>
      <c r="CS19" s="142"/>
      <c r="CT19" s="142"/>
      <c r="CU19" s="142"/>
      <c r="CV19" s="142"/>
      <c r="CW19" s="142"/>
      <c r="CX19" s="142"/>
      <c r="CY19" s="142"/>
      <c r="CZ19" s="142"/>
      <c r="DA19" s="149"/>
    </row>
    <row r="20" spans="1:105">
      <c r="A20" s="42"/>
      <c r="B20" s="72"/>
      <c r="C20" s="72"/>
      <c r="D20" s="72"/>
      <c r="E20" s="72"/>
      <c r="F20" s="72"/>
      <c r="G20" s="72"/>
      <c r="H20" s="72"/>
      <c r="I20" s="72"/>
      <c r="J20" s="72"/>
      <c r="K20" s="72"/>
      <c r="L20" s="72"/>
      <c r="M20" s="72"/>
      <c r="N20" s="72"/>
      <c r="O20" s="71"/>
      <c r="P20" s="73" t="s">
        <v>301</v>
      </c>
      <c r="Q20" s="73"/>
      <c r="R20" s="73"/>
      <c r="S20" s="73"/>
      <c r="T20" s="73"/>
      <c r="U20" s="215"/>
      <c r="V20" s="215"/>
      <c r="W20" s="215"/>
      <c r="X20" s="215"/>
      <c r="Y20" s="215"/>
      <c r="Z20" s="215"/>
      <c r="AA20" s="215"/>
      <c r="AB20" s="215"/>
      <c r="AC20" s="215"/>
      <c r="AD20" s="71"/>
      <c r="AE20" s="73" t="s">
        <v>301</v>
      </c>
      <c r="AF20" s="73"/>
      <c r="AG20" s="73"/>
      <c r="AH20" s="73"/>
      <c r="AI20" s="73"/>
      <c r="AJ20" s="215"/>
      <c r="AK20" s="215"/>
      <c r="AL20" s="215"/>
      <c r="AM20" s="215"/>
      <c r="AN20" s="215"/>
      <c r="AO20" s="215"/>
      <c r="AP20" s="215"/>
      <c r="AQ20" s="215"/>
      <c r="AR20" s="215"/>
      <c r="AS20" s="71"/>
      <c r="AT20" s="73" t="s">
        <v>301</v>
      </c>
      <c r="AU20" s="73"/>
      <c r="AV20" s="73"/>
      <c r="AW20" s="73"/>
      <c r="AX20" s="73"/>
      <c r="AY20" s="215"/>
      <c r="AZ20" s="215"/>
      <c r="BA20" s="215"/>
      <c r="BB20" s="215"/>
      <c r="BC20" s="215"/>
      <c r="BD20" s="215"/>
      <c r="BE20" s="215"/>
      <c r="BF20" s="215"/>
      <c r="BG20" s="215"/>
      <c r="BH20" s="71"/>
      <c r="BI20" s="73" t="s">
        <v>301</v>
      </c>
      <c r="BJ20" s="73"/>
      <c r="BK20" s="73"/>
      <c r="BL20" s="73"/>
      <c r="BM20" s="73"/>
      <c r="BN20" s="215"/>
      <c r="BO20" s="215"/>
      <c r="BP20" s="215"/>
      <c r="BQ20" s="215"/>
      <c r="BR20" s="215"/>
      <c r="BS20" s="215"/>
      <c r="BT20" s="215"/>
      <c r="BU20" s="215"/>
      <c r="BV20" s="215"/>
      <c r="BW20" s="71"/>
      <c r="BX20" s="73" t="s">
        <v>301</v>
      </c>
      <c r="BY20" s="73"/>
      <c r="BZ20" s="73"/>
      <c r="CA20" s="73"/>
      <c r="CB20" s="73"/>
      <c r="CC20" s="215"/>
      <c r="CD20" s="215"/>
      <c r="CE20" s="215"/>
      <c r="CF20" s="215"/>
      <c r="CG20" s="215"/>
      <c r="CH20" s="215"/>
      <c r="CI20" s="215"/>
      <c r="CJ20" s="215"/>
      <c r="CK20" s="215"/>
      <c r="CL20" s="71"/>
      <c r="CM20" s="73" t="s">
        <v>301</v>
      </c>
      <c r="CN20" s="73"/>
      <c r="CO20" s="73"/>
      <c r="CP20" s="73"/>
      <c r="CQ20" s="73"/>
      <c r="CR20" s="215"/>
      <c r="CS20" s="215"/>
      <c r="CT20" s="215"/>
      <c r="CU20" s="215"/>
      <c r="CV20" s="215"/>
      <c r="CW20" s="215"/>
      <c r="CX20" s="215"/>
      <c r="CY20" s="215"/>
      <c r="CZ20" s="215"/>
      <c r="DA20" s="71"/>
    </row>
    <row r="21" spans="1:105" ht="33.75" customHeight="1">
      <c r="A21" s="202" t="s">
        <v>191</v>
      </c>
      <c r="B21" s="202"/>
      <c r="C21" s="202"/>
      <c r="D21" s="202"/>
      <c r="E21" s="202"/>
      <c r="F21" s="202"/>
      <c r="G21" s="202"/>
      <c r="H21" s="202"/>
      <c r="I21" s="202"/>
      <c r="J21" s="202"/>
      <c r="K21" s="202"/>
      <c r="L21" s="202"/>
      <c r="M21" s="202"/>
      <c r="N21" s="74"/>
      <c r="O21" s="71"/>
      <c r="P21" s="222" t="s">
        <v>178</v>
      </c>
      <c r="Q21" s="222"/>
      <c r="R21" s="222"/>
      <c r="S21" s="222"/>
      <c r="T21" s="222"/>
      <c r="U21" s="222"/>
      <c r="V21" s="222"/>
      <c r="W21" s="222"/>
      <c r="X21" s="222"/>
      <c r="Y21" s="222"/>
      <c r="Z21" s="50"/>
      <c r="AA21" s="221" t="s">
        <v>193</v>
      </c>
      <c r="AB21" s="221"/>
      <c r="AC21" s="221"/>
      <c r="AD21" s="71"/>
      <c r="AE21" s="222" t="s">
        <v>178</v>
      </c>
      <c r="AF21" s="222"/>
      <c r="AG21" s="222"/>
      <c r="AH21" s="222"/>
      <c r="AI21" s="222"/>
      <c r="AJ21" s="222"/>
      <c r="AK21" s="222"/>
      <c r="AL21" s="222"/>
      <c r="AM21" s="222"/>
      <c r="AN21" s="222"/>
      <c r="AO21" s="50"/>
      <c r="AP21" s="221" t="s">
        <v>193</v>
      </c>
      <c r="AQ21" s="221"/>
      <c r="AR21" s="221"/>
      <c r="AS21" s="71"/>
      <c r="AT21" s="222" t="s">
        <v>178</v>
      </c>
      <c r="AU21" s="222"/>
      <c r="AV21" s="222"/>
      <c r="AW21" s="222"/>
      <c r="AX21" s="222"/>
      <c r="AY21" s="222"/>
      <c r="AZ21" s="222"/>
      <c r="BA21" s="222"/>
      <c r="BB21" s="222"/>
      <c r="BC21" s="222"/>
      <c r="BD21" s="50"/>
      <c r="BE21" s="221" t="s">
        <v>193</v>
      </c>
      <c r="BF21" s="221"/>
      <c r="BG21" s="221"/>
      <c r="BH21" s="71"/>
      <c r="BI21" s="222" t="s">
        <v>178</v>
      </c>
      <c r="BJ21" s="222"/>
      <c r="BK21" s="222"/>
      <c r="BL21" s="222"/>
      <c r="BM21" s="222"/>
      <c r="BN21" s="222"/>
      <c r="BO21" s="222"/>
      <c r="BP21" s="222"/>
      <c r="BQ21" s="222"/>
      <c r="BR21" s="222"/>
      <c r="BS21" s="50"/>
      <c r="BT21" s="221" t="s">
        <v>193</v>
      </c>
      <c r="BU21" s="221"/>
      <c r="BV21" s="221"/>
      <c r="BW21" s="71"/>
      <c r="BX21" s="222" t="s">
        <v>178</v>
      </c>
      <c r="BY21" s="222"/>
      <c r="BZ21" s="222"/>
      <c r="CA21" s="222"/>
      <c r="CB21" s="222"/>
      <c r="CC21" s="222"/>
      <c r="CD21" s="222"/>
      <c r="CE21" s="222"/>
      <c r="CF21" s="222"/>
      <c r="CG21" s="222"/>
      <c r="CH21" s="50"/>
      <c r="CI21" s="221" t="s">
        <v>193</v>
      </c>
      <c r="CJ21" s="221"/>
      <c r="CK21" s="221"/>
      <c r="CL21" s="71"/>
      <c r="CM21" s="222" t="s">
        <v>178</v>
      </c>
      <c r="CN21" s="222"/>
      <c r="CO21" s="222"/>
      <c r="CP21" s="222"/>
      <c r="CQ21" s="222"/>
      <c r="CR21" s="222"/>
      <c r="CS21" s="222"/>
      <c r="CT21" s="222"/>
      <c r="CU21" s="222"/>
      <c r="CV21" s="222"/>
      <c r="CW21" s="50"/>
      <c r="CX21" s="221" t="s">
        <v>193</v>
      </c>
      <c r="CY21" s="221"/>
      <c r="CZ21" s="221"/>
      <c r="DA21" s="71"/>
    </row>
    <row r="22" spans="1:105">
      <c r="A22" s="129"/>
      <c r="B22" s="42"/>
      <c r="C22" s="129"/>
      <c r="D22" s="46"/>
      <c r="E22" s="46"/>
      <c r="F22" s="44"/>
      <c r="G22" s="51"/>
      <c r="H22" s="214" t="s">
        <v>180</v>
      </c>
      <c r="I22" s="214"/>
      <c r="J22" s="214"/>
      <c r="K22" s="214"/>
      <c r="L22" s="214"/>
      <c r="M22" s="60"/>
      <c r="N22" s="129"/>
      <c r="O22" s="71"/>
      <c r="P22" s="60"/>
      <c r="Q22" s="60"/>
      <c r="R22" s="60"/>
      <c r="S22" s="50"/>
      <c r="T22" s="214" t="s">
        <v>173</v>
      </c>
      <c r="U22" s="214"/>
      <c r="V22" s="214"/>
      <c r="W22" s="214"/>
      <c r="X22" s="75"/>
      <c r="Y22" s="76"/>
      <c r="Z22" s="50"/>
      <c r="AA22" s="60"/>
      <c r="AB22" s="42"/>
      <c r="AC22" s="42"/>
      <c r="AD22" s="71"/>
      <c r="AE22" s="60"/>
      <c r="AF22" s="60"/>
      <c r="AG22" s="60"/>
      <c r="AH22" s="50"/>
      <c r="AI22" s="214" t="s">
        <v>173</v>
      </c>
      <c r="AJ22" s="214"/>
      <c r="AK22" s="214"/>
      <c r="AL22" s="214"/>
      <c r="AM22" s="75"/>
      <c r="AN22" s="76"/>
      <c r="AO22" s="50"/>
      <c r="AP22" s="60"/>
      <c r="AQ22" s="42"/>
      <c r="AR22" s="42"/>
      <c r="AS22" s="71"/>
      <c r="AT22" s="60"/>
      <c r="AU22" s="60"/>
      <c r="AV22" s="60"/>
      <c r="AW22" s="50"/>
      <c r="AX22" s="214" t="s">
        <v>173</v>
      </c>
      <c r="AY22" s="214"/>
      <c r="AZ22" s="214"/>
      <c r="BA22" s="214"/>
      <c r="BB22" s="75"/>
      <c r="BC22" s="76"/>
      <c r="BD22" s="50"/>
      <c r="BE22" s="60"/>
      <c r="BF22" s="42"/>
      <c r="BG22" s="42"/>
      <c r="BH22" s="71"/>
      <c r="BI22" s="60"/>
      <c r="BJ22" s="60"/>
      <c r="BK22" s="60"/>
      <c r="BL22" s="50"/>
      <c r="BM22" s="214" t="s">
        <v>173</v>
      </c>
      <c r="BN22" s="214"/>
      <c r="BO22" s="214"/>
      <c r="BP22" s="214"/>
      <c r="BQ22" s="75"/>
      <c r="BR22" s="76"/>
      <c r="BS22" s="50"/>
      <c r="BT22" s="60"/>
      <c r="BU22" s="42"/>
      <c r="BV22" s="42"/>
      <c r="BW22" s="71"/>
      <c r="BX22" s="60"/>
      <c r="BY22" s="60"/>
      <c r="BZ22" s="60"/>
      <c r="CA22" s="50"/>
      <c r="CB22" s="214" t="s">
        <v>173</v>
      </c>
      <c r="CC22" s="214"/>
      <c r="CD22" s="214"/>
      <c r="CE22" s="214"/>
      <c r="CF22" s="75"/>
      <c r="CG22" s="76"/>
      <c r="CH22" s="50"/>
      <c r="CI22" s="60"/>
      <c r="CJ22" s="42"/>
      <c r="CK22" s="42"/>
      <c r="CL22" s="71"/>
      <c r="CM22" s="60"/>
      <c r="CN22" s="60"/>
      <c r="CO22" s="60"/>
      <c r="CP22" s="50"/>
      <c r="CQ22" s="214" t="s">
        <v>173</v>
      </c>
      <c r="CR22" s="214"/>
      <c r="CS22" s="214"/>
      <c r="CT22" s="214"/>
      <c r="CU22" s="75"/>
      <c r="CV22" s="76"/>
      <c r="CW22" s="50"/>
      <c r="CX22" s="60"/>
      <c r="CY22" s="42"/>
      <c r="CZ22" s="42"/>
      <c r="DA22" s="71"/>
    </row>
    <row r="23" spans="1:105" s="62" customFormat="1" ht="90">
      <c r="A23" s="52" t="s">
        <v>164</v>
      </c>
      <c r="B23" s="52" t="s">
        <v>3</v>
      </c>
      <c r="C23" s="53" t="s">
        <v>170</v>
      </c>
      <c r="D23" s="54" t="s">
        <v>376</v>
      </c>
      <c r="E23" s="54" t="s">
        <v>378</v>
      </c>
      <c r="F23" s="53" t="s">
        <v>169</v>
      </c>
      <c r="G23" s="51"/>
      <c r="H23" s="52" t="s">
        <v>183</v>
      </c>
      <c r="I23" s="52" t="s">
        <v>165</v>
      </c>
      <c r="J23" s="52" t="s">
        <v>167</v>
      </c>
      <c r="K23" s="52" t="s">
        <v>168</v>
      </c>
      <c r="L23" s="52" t="s">
        <v>179</v>
      </c>
      <c r="M23" s="61" t="s">
        <v>171</v>
      </c>
      <c r="N23" s="52" t="s">
        <v>172</v>
      </c>
      <c r="O23" s="71"/>
      <c r="P23" s="61" t="s">
        <v>189</v>
      </c>
      <c r="Q23" s="54" t="s">
        <v>376</v>
      </c>
      <c r="R23" s="54" t="s">
        <v>377</v>
      </c>
      <c r="S23" s="50"/>
      <c r="T23" s="52" t="s">
        <v>181</v>
      </c>
      <c r="U23" s="52" t="s">
        <v>218</v>
      </c>
      <c r="V23" s="52" t="s">
        <v>166</v>
      </c>
      <c r="W23" s="52" t="s">
        <v>174</v>
      </c>
      <c r="X23" s="75"/>
      <c r="Y23" s="52" t="s">
        <v>185</v>
      </c>
      <c r="Z23" s="50"/>
      <c r="AA23" s="61" t="s">
        <v>190</v>
      </c>
      <c r="AB23" s="52" t="s">
        <v>182</v>
      </c>
      <c r="AC23" s="52" t="s">
        <v>192</v>
      </c>
      <c r="AD23" s="71"/>
      <c r="AE23" s="61" t="s">
        <v>189</v>
      </c>
      <c r="AF23" s="54" t="s">
        <v>382</v>
      </c>
      <c r="AG23" s="54" t="s">
        <v>378</v>
      </c>
      <c r="AH23" s="50"/>
      <c r="AI23" s="52" t="s">
        <v>181</v>
      </c>
      <c r="AJ23" s="52" t="s">
        <v>218</v>
      </c>
      <c r="AK23" s="52" t="s">
        <v>166</v>
      </c>
      <c r="AL23" s="52" t="s">
        <v>174</v>
      </c>
      <c r="AM23" s="75"/>
      <c r="AN23" s="52" t="s">
        <v>185</v>
      </c>
      <c r="AO23" s="50"/>
      <c r="AP23" s="61" t="s">
        <v>171</v>
      </c>
      <c r="AQ23" s="52" t="s">
        <v>182</v>
      </c>
      <c r="AR23" s="52" t="s">
        <v>192</v>
      </c>
      <c r="AS23" s="71"/>
      <c r="AT23" s="61" t="s">
        <v>189</v>
      </c>
      <c r="AU23" s="54" t="s">
        <v>383</v>
      </c>
      <c r="AV23" s="54" t="s">
        <v>378</v>
      </c>
      <c r="AW23" s="50"/>
      <c r="AX23" s="52" t="s">
        <v>181</v>
      </c>
      <c r="AY23" s="52" t="s">
        <v>218</v>
      </c>
      <c r="AZ23" s="52" t="s">
        <v>166</v>
      </c>
      <c r="BA23" s="52" t="s">
        <v>174</v>
      </c>
      <c r="BB23" s="75"/>
      <c r="BC23" s="52" t="s">
        <v>185</v>
      </c>
      <c r="BD23" s="50"/>
      <c r="BE23" s="61" t="s">
        <v>171</v>
      </c>
      <c r="BF23" s="52" t="s">
        <v>182</v>
      </c>
      <c r="BG23" s="52" t="s">
        <v>192</v>
      </c>
      <c r="BH23" s="71"/>
      <c r="BI23" s="61" t="s">
        <v>189</v>
      </c>
      <c r="BJ23" s="54" t="s">
        <v>384</v>
      </c>
      <c r="BK23" s="54" t="s">
        <v>378</v>
      </c>
      <c r="BL23" s="50"/>
      <c r="BM23" s="52" t="s">
        <v>181</v>
      </c>
      <c r="BN23" s="52" t="s">
        <v>218</v>
      </c>
      <c r="BO23" s="52" t="s">
        <v>166</v>
      </c>
      <c r="BP23" s="52" t="s">
        <v>174</v>
      </c>
      <c r="BQ23" s="75"/>
      <c r="BR23" s="52" t="s">
        <v>185</v>
      </c>
      <c r="BS23" s="50"/>
      <c r="BT23" s="61" t="s">
        <v>171</v>
      </c>
      <c r="BU23" s="52" t="s">
        <v>182</v>
      </c>
      <c r="BV23" s="52" t="s">
        <v>192</v>
      </c>
      <c r="BW23" s="71"/>
      <c r="BX23" s="61" t="s">
        <v>189</v>
      </c>
      <c r="BY23" s="54" t="s">
        <v>376</v>
      </c>
      <c r="BZ23" s="54" t="s">
        <v>378</v>
      </c>
      <c r="CA23" s="50"/>
      <c r="CB23" s="52" t="s">
        <v>181</v>
      </c>
      <c r="CC23" s="52" t="s">
        <v>218</v>
      </c>
      <c r="CD23" s="52" t="s">
        <v>166</v>
      </c>
      <c r="CE23" s="52" t="s">
        <v>174</v>
      </c>
      <c r="CF23" s="75"/>
      <c r="CG23" s="52" t="s">
        <v>185</v>
      </c>
      <c r="CH23" s="50"/>
      <c r="CI23" s="61" t="s">
        <v>171</v>
      </c>
      <c r="CJ23" s="52" t="s">
        <v>182</v>
      </c>
      <c r="CK23" s="52" t="s">
        <v>192</v>
      </c>
      <c r="CL23" s="71"/>
      <c r="CM23" s="61" t="s">
        <v>189</v>
      </c>
      <c r="CN23" s="54" t="s">
        <v>384</v>
      </c>
      <c r="CO23" s="54" t="s">
        <v>377</v>
      </c>
      <c r="CP23" s="50"/>
      <c r="CQ23" s="52" t="s">
        <v>181</v>
      </c>
      <c r="CR23" s="52" t="s">
        <v>218</v>
      </c>
      <c r="CS23" s="52" t="s">
        <v>166</v>
      </c>
      <c r="CT23" s="52" t="s">
        <v>174</v>
      </c>
      <c r="CU23" s="75"/>
      <c r="CV23" s="52" t="s">
        <v>185</v>
      </c>
      <c r="CW23" s="50"/>
      <c r="CX23" s="61" t="s">
        <v>171</v>
      </c>
      <c r="CY23" s="52" t="s">
        <v>182</v>
      </c>
      <c r="CZ23" s="52" t="s">
        <v>192</v>
      </c>
      <c r="DA23" s="71"/>
    </row>
    <row r="24" spans="1:105">
      <c r="A24" s="63">
        <f>+'1 Provider Wrap Request'!A23</f>
        <v>0</v>
      </c>
      <c r="B24" s="42" t="e">
        <f>VLOOKUP(A24,'Services and Codes'!A$1:B44,2,FALSE)</f>
        <v>#N/A</v>
      </c>
      <c r="C24" s="64">
        <f>+'1 Provider Wrap Request'!C23</f>
        <v>0</v>
      </c>
      <c r="D24" s="65" t="str">
        <f>IF(+'1 Provider Wrap Request'!D23&gt;0,'1 Provider Wrap Request'!D23,"N/A")</f>
        <v>N/A</v>
      </c>
      <c r="E24" s="65" t="str">
        <f>IF(+'1 Provider Wrap Request'!E23&gt;0,'1 Provider Wrap Request'!E23,"N/A")</f>
        <v>N/A</v>
      </c>
      <c r="F24" s="66" t="e">
        <f>+'1 Provider Wrap Request'!#REF!</f>
        <v>#REF!</v>
      </c>
      <c r="G24" s="66"/>
      <c r="H24" s="67">
        <f>+'1 Provider Wrap Request'!H23</f>
        <v>0</v>
      </c>
      <c r="I24" s="77" t="e">
        <f>VLOOKUP(H24,Tasks!C$2:G$3,3,FALSE)</f>
        <v>#N/A</v>
      </c>
      <c r="J24" s="67">
        <f>+'1 Provider Wrap Request'!K23</f>
        <v>0</v>
      </c>
      <c r="K24" s="67">
        <f>+'1 Provider Wrap Request'!L23</f>
        <v>0</v>
      </c>
      <c r="L24" s="78" t="e">
        <f>IF(ROUND(I24*J24*K24,0)=F24,F24,"ERROR")</f>
        <v>#N/A</v>
      </c>
      <c r="M24" s="78">
        <f>+'2 Div. Approval of Wrap Request'!N23</f>
        <v>0</v>
      </c>
      <c r="N24" s="79">
        <f>+'2 Div. Approval of Wrap Request'!O23</f>
        <v>0</v>
      </c>
      <c r="O24" s="71"/>
      <c r="P24" s="175"/>
      <c r="Q24" s="176"/>
      <c r="R24" s="176"/>
      <c r="S24" s="177"/>
      <c r="T24" s="83"/>
      <c r="U24" s="178" t="e">
        <f>+'2 Div. Approval of Wrap Request'!I23</f>
        <v>#N/A</v>
      </c>
      <c r="V24" s="37"/>
      <c r="W24" s="60" t="e">
        <f>+U24*V24</f>
        <v>#N/A</v>
      </c>
      <c r="X24" s="75"/>
      <c r="Y24" s="60">
        <f t="shared" ref="Y24:Y35" si="0">IF(IF(V24&gt;0,(IF(W24&lt;P24,W24,P24)),P24)&gt;M24,M24,(IF(V24&gt;0,(IF(W24&lt;P24,W24,P24)),P24)))</f>
        <v>0</v>
      </c>
      <c r="Z24" s="50"/>
      <c r="AA24" s="89"/>
      <c r="AB24" s="128"/>
      <c r="AC24" s="81">
        <f>+M24-AA24</f>
        <v>0</v>
      </c>
      <c r="AD24" s="71"/>
      <c r="AE24" s="89"/>
      <c r="AF24" s="135"/>
      <c r="AG24" s="135"/>
      <c r="AH24" s="50"/>
      <c r="AI24" s="128"/>
      <c r="AJ24" s="80" t="e">
        <f>+U24</f>
        <v>#N/A</v>
      </c>
      <c r="AK24" s="127"/>
      <c r="AL24" s="60" t="e">
        <f>+AJ24*AK24</f>
        <v>#N/A</v>
      </c>
      <c r="AM24" s="75"/>
      <c r="AN24" s="60">
        <f>IF(IF(AK24&gt;0,(IF(AL24&lt;AE24,AL24,AE24)),AE24)&gt;AC24,AC24,(IF(AK24&gt;0,(IF(AL24&lt;AE24,AL24,AE24)),AE24)))</f>
        <v>0</v>
      </c>
      <c r="AO24" s="50"/>
      <c r="AP24" s="89"/>
      <c r="AQ24" s="128"/>
      <c r="AR24" s="81">
        <f>IF(+AC24-AP24&lt;0,0,AC24-AP24)</f>
        <v>0</v>
      </c>
      <c r="AS24" s="71"/>
      <c r="AT24" s="89"/>
      <c r="AU24" s="135"/>
      <c r="AV24" s="135"/>
      <c r="AW24" s="50"/>
      <c r="AX24" s="128"/>
      <c r="AY24" s="80" t="e">
        <f>+AJ24</f>
        <v>#N/A</v>
      </c>
      <c r="AZ24" s="127"/>
      <c r="BA24" s="60" t="e">
        <f>+AY24*AZ24</f>
        <v>#N/A</v>
      </c>
      <c r="BB24" s="75"/>
      <c r="BC24" s="60">
        <f>IF(IF(AZ24&gt;0,(IF(BA24&lt;AT24,BA24,AT24)),AT24)&gt;AR24,AR24,(IF(AZ24&gt;0,(IF(BA24&lt;AT24,BA24,AT24)),AT24)))</f>
        <v>0</v>
      </c>
      <c r="BD24" s="50"/>
      <c r="BE24" s="89"/>
      <c r="BF24" s="128"/>
      <c r="BG24" s="81">
        <f>IF(+AR24-BE24&lt;0,0,AR24-BE24)</f>
        <v>0</v>
      </c>
      <c r="BH24" s="71"/>
      <c r="BI24" s="89"/>
      <c r="BJ24" s="135"/>
      <c r="BK24" s="135"/>
      <c r="BL24" s="50"/>
      <c r="BM24" s="128"/>
      <c r="BN24" s="80" t="e">
        <f>+AY24</f>
        <v>#N/A</v>
      </c>
      <c r="BO24" s="127"/>
      <c r="BP24" s="60" t="e">
        <f>+BN24*BO24</f>
        <v>#N/A</v>
      </c>
      <c r="BQ24" s="75"/>
      <c r="BR24" s="60">
        <f>IF(IF(BO24&gt;0,(IF(BP24&lt;BI24,BP24,BI24)),BI24)&gt;BG24,BG24,(IF(BO24&gt;0,(IF(BP24&lt;BI24,BP24,BI24)),BI24)))</f>
        <v>0</v>
      </c>
      <c r="BS24" s="50"/>
      <c r="BT24" s="89"/>
      <c r="BU24" s="128"/>
      <c r="BV24" s="81">
        <f>IF(+BG24-BT24&lt;0,0,BG24-BT24)</f>
        <v>0</v>
      </c>
      <c r="BW24" s="71"/>
      <c r="BX24" s="89"/>
      <c r="BY24" s="135"/>
      <c r="BZ24" s="135"/>
      <c r="CA24" s="50"/>
      <c r="CB24" s="128"/>
      <c r="CC24" s="80" t="e">
        <f>+BN24</f>
        <v>#N/A</v>
      </c>
      <c r="CD24" s="127"/>
      <c r="CE24" s="60" t="e">
        <f>+CC24*CD24</f>
        <v>#N/A</v>
      </c>
      <c r="CF24" s="75"/>
      <c r="CG24" s="60">
        <f>IF(IF(CD24&gt;0,(IF(CE24&lt;BX24,CE24,BX24)),BX24)&gt;BV24,BV24,(IF(CD24&gt;0,(IF(CE24&lt;BX24,CE24,BX24)),BX24)))</f>
        <v>0</v>
      </c>
      <c r="CH24" s="50"/>
      <c r="CI24" s="89"/>
      <c r="CJ24" s="128"/>
      <c r="CK24" s="81">
        <f>IF(+BV24-CI24&lt;0,0,BV24-CI24)</f>
        <v>0</v>
      </c>
      <c r="CL24" s="71"/>
      <c r="CM24" s="89"/>
      <c r="CN24" s="135" t="s">
        <v>319</v>
      </c>
      <c r="CO24" s="135"/>
      <c r="CP24" s="50"/>
      <c r="CQ24" s="128"/>
      <c r="CR24" s="80" t="e">
        <f>+CC24</f>
        <v>#N/A</v>
      </c>
      <c r="CS24" s="127"/>
      <c r="CT24" s="60" t="e">
        <f>+CR24*CS24</f>
        <v>#N/A</v>
      </c>
      <c r="CU24" s="75"/>
      <c r="CV24" s="60">
        <f>IF(IF(CS24&gt;0,(IF(CT24&lt;CM24,CT24,CM24)),CM24)&gt;CK24,CK24,(IF(CS24&gt;0,(IF(CT24&lt;CM24,CT24,CM24)),CM24)))</f>
        <v>0</v>
      </c>
      <c r="CW24" s="50"/>
      <c r="CX24" s="89"/>
      <c r="CY24" s="128"/>
      <c r="CZ24" s="81">
        <f>IF(+CK24-CX24&lt;0,0,CK24-CX24)</f>
        <v>0</v>
      </c>
      <c r="DA24" s="71"/>
    </row>
    <row r="25" spans="1:105">
      <c r="A25" s="63">
        <f>+'1 Provider Wrap Request'!A24</f>
        <v>0</v>
      </c>
      <c r="B25" s="42" t="e">
        <f>VLOOKUP(A25,'Services and Codes'!A$1:B45,2,FALSE)</f>
        <v>#N/A</v>
      </c>
      <c r="C25" s="64">
        <f>+'1 Provider Wrap Request'!C24</f>
        <v>0</v>
      </c>
      <c r="D25" s="65" t="str">
        <f>IF(+'1 Provider Wrap Request'!D24&gt;0,'1 Provider Wrap Request'!D24,"N/A")</f>
        <v>N/A</v>
      </c>
      <c r="E25" s="65" t="str">
        <f>IF(+'1 Provider Wrap Request'!E24&gt;0,'1 Provider Wrap Request'!E24,"N/A")</f>
        <v>N/A</v>
      </c>
      <c r="F25" s="66">
        <f>+'1 Provider Wrap Request'!F24</f>
        <v>0</v>
      </c>
      <c r="G25" s="66"/>
      <c r="H25" s="67">
        <f>+'1 Provider Wrap Request'!H24</f>
        <v>0</v>
      </c>
      <c r="I25" s="77" t="e">
        <f>VLOOKUP(H25,Tasks!C$2:G$3,3,FALSE)</f>
        <v>#N/A</v>
      </c>
      <c r="J25" s="67">
        <f>+'1 Provider Wrap Request'!K24</f>
        <v>0</v>
      </c>
      <c r="K25" s="67">
        <f>+'1 Provider Wrap Request'!L24</f>
        <v>0</v>
      </c>
      <c r="L25" s="78"/>
      <c r="M25" s="78">
        <f>+'2 Div. Approval of Wrap Request'!N24</f>
        <v>0</v>
      </c>
      <c r="N25" s="79">
        <f>+'2 Div. Approval of Wrap Request'!O24</f>
        <v>0</v>
      </c>
      <c r="O25" s="71"/>
      <c r="P25" s="175"/>
      <c r="Q25" s="176"/>
      <c r="R25" s="176"/>
      <c r="S25" s="177"/>
      <c r="T25" s="179"/>
      <c r="U25" s="178" t="e">
        <f>+'2 Div. Approval of Wrap Request'!I24</f>
        <v>#N/A</v>
      </c>
      <c r="V25" s="37"/>
      <c r="W25" s="60" t="e">
        <f>+U25*V25</f>
        <v>#N/A</v>
      </c>
      <c r="X25" s="75"/>
      <c r="Y25" s="60">
        <f t="shared" si="0"/>
        <v>0</v>
      </c>
      <c r="Z25" s="50"/>
      <c r="AA25" s="89"/>
      <c r="AB25" s="128"/>
      <c r="AC25" s="81">
        <f t="shared" ref="AC25:AC35" si="1">+M25-AA25</f>
        <v>0</v>
      </c>
      <c r="AD25" s="71"/>
      <c r="AE25" s="89"/>
      <c r="AF25" s="135"/>
      <c r="AG25" s="135"/>
      <c r="AH25" s="50"/>
      <c r="AI25" s="136"/>
      <c r="AJ25" s="80" t="e">
        <f t="shared" ref="AJ25:AJ35" si="2">+U25</f>
        <v>#N/A</v>
      </c>
      <c r="AK25" s="127"/>
      <c r="AL25" s="60" t="e">
        <f>+AJ25*AK25</f>
        <v>#N/A</v>
      </c>
      <c r="AM25" s="75"/>
      <c r="AN25" s="60">
        <f t="shared" ref="AN25:AN35" si="3">IF(IF(AK25&gt;0,(IF(AL25&lt;AE25,AL25,AE25)),AE25)&gt;AC25,AC25,(IF(AK25&gt;0,(IF(AL25&lt;AE25,AL25,AE25)),AE25)))</f>
        <v>0</v>
      </c>
      <c r="AO25" s="50"/>
      <c r="AP25" s="89"/>
      <c r="AQ25" s="128"/>
      <c r="AR25" s="81">
        <f t="shared" ref="AR25:AR35" si="4">IF(+AC25-AP25&lt;0,0,AC25-AP25)</f>
        <v>0</v>
      </c>
      <c r="AS25" s="71"/>
      <c r="AT25" s="89"/>
      <c r="AU25" s="135"/>
      <c r="AV25" s="135"/>
      <c r="AW25" s="50"/>
      <c r="AX25" s="136"/>
      <c r="AY25" s="80" t="e">
        <f t="shared" ref="AY25:AY35" si="5">+AJ25</f>
        <v>#N/A</v>
      </c>
      <c r="AZ25" s="127"/>
      <c r="BA25" s="60" t="e">
        <f>+AY25*AZ25</f>
        <v>#N/A</v>
      </c>
      <c r="BB25" s="75"/>
      <c r="BC25" s="60">
        <f t="shared" ref="BC25:BC35" si="6">IF(IF(AZ25&gt;0,(IF(BA25&lt;AT25,BA25,AT25)),AT25)&gt;AR25,AR25,(IF(AZ25&gt;0,(IF(BA25&lt;AT25,BA25,AT25)),AT25)))</f>
        <v>0</v>
      </c>
      <c r="BD25" s="50"/>
      <c r="BE25" s="89"/>
      <c r="BF25" s="128"/>
      <c r="BG25" s="81">
        <f t="shared" ref="BG25:BG29" si="7">IF(+AR25-BE25&lt;0,0,AR25-BE25)</f>
        <v>0</v>
      </c>
      <c r="BH25" s="71"/>
      <c r="BI25" s="89"/>
      <c r="BJ25" s="135"/>
      <c r="BK25" s="135"/>
      <c r="BL25" s="50"/>
      <c r="BM25" s="136"/>
      <c r="BN25" s="80" t="e">
        <f t="shared" ref="BN25:BN35" si="8">+AY25</f>
        <v>#N/A</v>
      </c>
      <c r="BO25" s="127"/>
      <c r="BP25" s="60" t="e">
        <f>+BN25*BO25</f>
        <v>#N/A</v>
      </c>
      <c r="BQ25" s="75"/>
      <c r="BR25" s="60">
        <f t="shared" ref="BR25:BR35" si="9">IF(IF(BO25&gt;0,(IF(BP25&lt;BI25,BP25,BI25)),BI25)&gt;BG25,BG25,(IF(BO25&gt;0,(IF(BP25&lt;BI25,BP25,BI25)),BI25)))</f>
        <v>0</v>
      </c>
      <c r="BS25" s="50"/>
      <c r="BT25" s="89"/>
      <c r="BU25" s="128"/>
      <c r="BV25" s="81">
        <f t="shared" ref="BV25:BV29" si="10">IF(+BG25-BT25&lt;0,0,BG25-BT25)</f>
        <v>0</v>
      </c>
      <c r="BW25" s="71"/>
      <c r="BX25" s="89"/>
      <c r="BY25" s="135"/>
      <c r="BZ25" s="135"/>
      <c r="CA25" s="50"/>
      <c r="CB25" s="136"/>
      <c r="CC25" s="80" t="e">
        <f t="shared" ref="CC25:CC35" si="11">+BN25</f>
        <v>#N/A</v>
      </c>
      <c r="CD25" s="127"/>
      <c r="CE25" s="60" t="e">
        <f>+CC25*CD25</f>
        <v>#N/A</v>
      </c>
      <c r="CF25" s="75"/>
      <c r="CG25" s="60">
        <f t="shared" ref="CG25:CG35" si="12">IF(IF(CD25&gt;0,(IF(CE25&lt;BX25,CE25,BX25)),BX25)&gt;BV25,BV25,(IF(CD25&gt;0,(IF(CE25&lt;BX25,CE25,BX25)),BX25)))</f>
        <v>0</v>
      </c>
      <c r="CH25" s="50"/>
      <c r="CI25" s="89"/>
      <c r="CJ25" s="128"/>
      <c r="CK25" s="81">
        <f t="shared" ref="CK25:CK29" si="13">IF(+BV25-CI25&lt;0,0,BV25-CI25)</f>
        <v>0</v>
      </c>
      <c r="CL25" s="71"/>
      <c r="CM25" s="89"/>
      <c r="CN25" s="135"/>
      <c r="CO25" s="135"/>
      <c r="CP25" s="50"/>
      <c r="CQ25" s="136"/>
      <c r="CR25" s="80" t="e">
        <f t="shared" ref="CR25:CR35" si="14">+CC25</f>
        <v>#N/A</v>
      </c>
      <c r="CS25" s="127"/>
      <c r="CT25" s="60" t="e">
        <f>+CR25*CS25</f>
        <v>#N/A</v>
      </c>
      <c r="CU25" s="75"/>
      <c r="CV25" s="60">
        <f t="shared" ref="CV25:CV35" si="15">IF(IF(CS25&gt;0,(IF(CT25&lt;CM25,CT25,CM25)),CM25)&gt;CK25,CK25,(IF(CS25&gt;0,(IF(CT25&lt;CM25,CT25,CM25)),CM25)))</f>
        <v>0</v>
      </c>
      <c r="CW25" s="50"/>
      <c r="CX25" s="89"/>
      <c r="CY25" s="128"/>
      <c r="CZ25" s="81">
        <f t="shared" ref="CZ25:CZ29" si="16">IF(+CK25-CX25&lt;0,0,CK25-CX25)</f>
        <v>0</v>
      </c>
      <c r="DA25" s="71"/>
    </row>
    <row r="26" spans="1:105">
      <c r="A26" s="63">
        <f>+'1 Provider Wrap Request'!A25</f>
        <v>0</v>
      </c>
      <c r="B26" s="42" t="e">
        <f>VLOOKUP(A26,'Services and Codes'!A$1:B46,2,FALSE)</f>
        <v>#N/A</v>
      </c>
      <c r="C26" s="64">
        <f>+'1 Provider Wrap Request'!C25</f>
        <v>0</v>
      </c>
      <c r="D26" s="65" t="str">
        <f>IF(+'1 Provider Wrap Request'!D25&gt;0,'1 Provider Wrap Request'!D25,"N/A")</f>
        <v>N/A</v>
      </c>
      <c r="E26" s="65" t="str">
        <f>IF(+'1 Provider Wrap Request'!E25&gt;0,'1 Provider Wrap Request'!E25,"N/A")</f>
        <v>N/A</v>
      </c>
      <c r="F26" s="66">
        <f>+'1 Provider Wrap Request'!F25</f>
        <v>0</v>
      </c>
      <c r="G26" s="66"/>
      <c r="H26" s="67">
        <f>+'1 Provider Wrap Request'!H25</f>
        <v>0</v>
      </c>
      <c r="I26" s="77" t="e">
        <f>VLOOKUP(H26,Tasks!C$2:G$3,3,FALSE)</f>
        <v>#N/A</v>
      </c>
      <c r="J26" s="67">
        <f>+'1 Provider Wrap Request'!K25</f>
        <v>0</v>
      </c>
      <c r="K26" s="67">
        <f>+'1 Provider Wrap Request'!L25</f>
        <v>0</v>
      </c>
      <c r="L26" s="67"/>
      <c r="M26" s="78">
        <f>+'2 Div. Approval of Wrap Request'!N25</f>
        <v>0</v>
      </c>
      <c r="N26" s="79">
        <f>+'2 Div. Approval of Wrap Request'!O25</f>
        <v>0</v>
      </c>
      <c r="O26" s="71"/>
      <c r="P26" s="175"/>
      <c r="Q26" s="176"/>
      <c r="R26" s="176"/>
      <c r="S26" s="177"/>
      <c r="T26" s="83"/>
      <c r="U26" s="178" t="e">
        <f>+'2 Div. Approval of Wrap Request'!I25</f>
        <v>#N/A</v>
      </c>
      <c r="V26" s="37"/>
      <c r="W26" s="60" t="e">
        <f t="shared" ref="W26:W35" si="17">+U26*V26</f>
        <v>#N/A</v>
      </c>
      <c r="X26" s="75"/>
      <c r="Y26" s="60">
        <f t="shared" si="0"/>
        <v>0</v>
      </c>
      <c r="Z26" s="50"/>
      <c r="AA26" s="89"/>
      <c r="AB26" s="128"/>
      <c r="AC26" s="81">
        <f t="shared" si="1"/>
        <v>0</v>
      </c>
      <c r="AD26" s="71"/>
      <c r="AE26" s="89"/>
      <c r="AF26" s="135"/>
      <c r="AG26" s="135"/>
      <c r="AH26" s="50"/>
      <c r="AI26" s="127"/>
      <c r="AJ26" s="80" t="e">
        <f t="shared" si="2"/>
        <v>#N/A</v>
      </c>
      <c r="AK26" s="127"/>
      <c r="AL26" s="60" t="e">
        <f t="shared" ref="AL26:AL35" si="18">+AJ26*AK26</f>
        <v>#N/A</v>
      </c>
      <c r="AM26" s="75"/>
      <c r="AN26" s="60">
        <f t="shared" si="3"/>
        <v>0</v>
      </c>
      <c r="AO26" s="50"/>
      <c r="AP26" s="89"/>
      <c r="AQ26" s="128"/>
      <c r="AR26" s="81">
        <f t="shared" si="4"/>
        <v>0</v>
      </c>
      <c r="AS26" s="71"/>
      <c r="AT26" s="89"/>
      <c r="AU26" s="135"/>
      <c r="AV26" s="135"/>
      <c r="AW26" s="50"/>
      <c r="AX26" s="127"/>
      <c r="AY26" s="80" t="e">
        <f t="shared" si="5"/>
        <v>#N/A</v>
      </c>
      <c r="AZ26" s="127"/>
      <c r="BA26" s="60" t="e">
        <f t="shared" ref="BA26:BA35" si="19">+AY26*AZ26</f>
        <v>#N/A</v>
      </c>
      <c r="BB26" s="75"/>
      <c r="BC26" s="60">
        <f t="shared" si="6"/>
        <v>0</v>
      </c>
      <c r="BD26" s="50"/>
      <c r="BE26" s="89"/>
      <c r="BF26" s="128"/>
      <c r="BG26" s="81">
        <f t="shared" si="7"/>
        <v>0</v>
      </c>
      <c r="BH26" s="71"/>
      <c r="BI26" s="89"/>
      <c r="BJ26" s="135"/>
      <c r="BK26" s="135"/>
      <c r="BL26" s="50"/>
      <c r="BM26" s="127"/>
      <c r="BN26" s="80" t="e">
        <f t="shared" si="8"/>
        <v>#N/A</v>
      </c>
      <c r="BO26" s="127"/>
      <c r="BP26" s="60" t="e">
        <f t="shared" ref="BP26:BP35" si="20">+BN26*BO26</f>
        <v>#N/A</v>
      </c>
      <c r="BQ26" s="75"/>
      <c r="BR26" s="60">
        <f t="shared" si="9"/>
        <v>0</v>
      </c>
      <c r="BS26" s="50"/>
      <c r="BT26" s="89"/>
      <c r="BU26" s="128"/>
      <c r="BV26" s="81">
        <f t="shared" si="10"/>
        <v>0</v>
      </c>
      <c r="BW26" s="71"/>
      <c r="BX26" s="89"/>
      <c r="BY26" s="135"/>
      <c r="BZ26" s="135"/>
      <c r="CA26" s="50"/>
      <c r="CB26" s="127"/>
      <c r="CC26" s="80" t="e">
        <f t="shared" si="11"/>
        <v>#N/A</v>
      </c>
      <c r="CD26" s="127"/>
      <c r="CE26" s="60" t="e">
        <f t="shared" ref="CE26:CE35" si="21">+CC26*CD26</f>
        <v>#N/A</v>
      </c>
      <c r="CF26" s="75"/>
      <c r="CG26" s="60">
        <f t="shared" si="12"/>
        <v>0</v>
      </c>
      <c r="CH26" s="50"/>
      <c r="CI26" s="89"/>
      <c r="CJ26" s="128"/>
      <c r="CK26" s="81">
        <f t="shared" si="13"/>
        <v>0</v>
      </c>
      <c r="CL26" s="71"/>
      <c r="CM26" s="89"/>
      <c r="CN26" s="135"/>
      <c r="CO26" s="135"/>
      <c r="CP26" s="50"/>
      <c r="CQ26" s="127"/>
      <c r="CR26" s="80" t="e">
        <f t="shared" si="14"/>
        <v>#N/A</v>
      </c>
      <c r="CS26" s="127"/>
      <c r="CT26" s="60" t="e">
        <f t="shared" ref="CT26:CT35" si="22">+CR26*CS26</f>
        <v>#N/A</v>
      </c>
      <c r="CU26" s="75"/>
      <c r="CV26" s="60">
        <f t="shared" si="15"/>
        <v>0</v>
      </c>
      <c r="CW26" s="50"/>
      <c r="CX26" s="89"/>
      <c r="CY26" s="128"/>
      <c r="CZ26" s="81">
        <f t="shared" si="16"/>
        <v>0</v>
      </c>
      <c r="DA26" s="71"/>
    </row>
    <row r="27" spans="1:105">
      <c r="A27" s="63">
        <f>+'1 Provider Wrap Request'!A26</f>
        <v>0</v>
      </c>
      <c r="B27" s="42" t="e">
        <f>VLOOKUP(A27,'Services and Codes'!A$1:B47,2,FALSE)</f>
        <v>#N/A</v>
      </c>
      <c r="C27" s="64">
        <f>+'1 Provider Wrap Request'!C26</f>
        <v>0</v>
      </c>
      <c r="D27" s="65" t="str">
        <f>IF(+'1 Provider Wrap Request'!D26&gt;0,'1 Provider Wrap Request'!D26,"N/A")</f>
        <v>N/A</v>
      </c>
      <c r="E27" s="65" t="str">
        <f>IF(+'1 Provider Wrap Request'!E26&gt;0,'1 Provider Wrap Request'!E26,"N/A")</f>
        <v>N/A</v>
      </c>
      <c r="F27" s="66">
        <f>+'1 Provider Wrap Request'!F26</f>
        <v>0</v>
      </c>
      <c r="G27" s="66"/>
      <c r="H27" s="67">
        <f>+'1 Provider Wrap Request'!H26</f>
        <v>0</v>
      </c>
      <c r="I27" s="77" t="e">
        <f>VLOOKUP(H27,Tasks!C$2:G$3,3,FALSE)</f>
        <v>#N/A</v>
      </c>
      <c r="J27" s="67">
        <f>+'1 Provider Wrap Request'!K26</f>
        <v>0</v>
      </c>
      <c r="K27" s="67">
        <f>+'1 Provider Wrap Request'!L26</f>
        <v>0</v>
      </c>
      <c r="L27" s="67"/>
      <c r="M27" s="78">
        <f>+'2 Div. Approval of Wrap Request'!N26</f>
        <v>0</v>
      </c>
      <c r="N27" s="79">
        <f>+'2 Div. Approval of Wrap Request'!O26</f>
        <v>0</v>
      </c>
      <c r="O27" s="71"/>
      <c r="P27" s="175"/>
      <c r="Q27" s="176"/>
      <c r="R27" s="176"/>
      <c r="S27" s="177"/>
      <c r="T27" s="83"/>
      <c r="U27" s="178" t="e">
        <f>+'2 Div. Approval of Wrap Request'!I26</f>
        <v>#N/A</v>
      </c>
      <c r="V27" s="37"/>
      <c r="W27" s="60" t="e">
        <f t="shared" si="17"/>
        <v>#N/A</v>
      </c>
      <c r="X27" s="75"/>
      <c r="Y27" s="60">
        <f t="shared" si="0"/>
        <v>0</v>
      </c>
      <c r="Z27" s="50"/>
      <c r="AA27" s="89"/>
      <c r="AB27" s="128"/>
      <c r="AC27" s="81">
        <f t="shared" si="1"/>
        <v>0</v>
      </c>
      <c r="AD27" s="71"/>
      <c r="AE27" s="89"/>
      <c r="AF27" s="135"/>
      <c r="AG27" s="135"/>
      <c r="AH27" s="50"/>
      <c r="AI27" s="128"/>
      <c r="AJ27" s="80" t="e">
        <f t="shared" si="2"/>
        <v>#N/A</v>
      </c>
      <c r="AK27" s="127"/>
      <c r="AL27" s="60" t="e">
        <f t="shared" si="18"/>
        <v>#N/A</v>
      </c>
      <c r="AM27" s="75"/>
      <c r="AN27" s="60">
        <f t="shared" si="3"/>
        <v>0</v>
      </c>
      <c r="AO27" s="50"/>
      <c r="AP27" s="89"/>
      <c r="AQ27" s="128"/>
      <c r="AR27" s="81">
        <f t="shared" si="4"/>
        <v>0</v>
      </c>
      <c r="AS27" s="71"/>
      <c r="AT27" s="89"/>
      <c r="AU27" s="135"/>
      <c r="AV27" s="135"/>
      <c r="AW27" s="50"/>
      <c r="AX27" s="128"/>
      <c r="AY27" s="80" t="e">
        <f t="shared" si="5"/>
        <v>#N/A</v>
      </c>
      <c r="AZ27" s="127"/>
      <c r="BA27" s="60" t="e">
        <f t="shared" si="19"/>
        <v>#N/A</v>
      </c>
      <c r="BB27" s="75"/>
      <c r="BC27" s="60">
        <f t="shared" si="6"/>
        <v>0</v>
      </c>
      <c r="BD27" s="50"/>
      <c r="BE27" s="89"/>
      <c r="BF27" s="128"/>
      <c r="BG27" s="81">
        <f t="shared" si="7"/>
        <v>0</v>
      </c>
      <c r="BH27" s="71"/>
      <c r="BI27" s="89"/>
      <c r="BJ27" s="135"/>
      <c r="BK27" s="135"/>
      <c r="BL27" s="50"/>
      <c r="BM27" s="128"/>
      <c r="BN27" s="80" t="e">
        <f t="shared" si="8"/>
        <v>#N/A</v>
      </c>
      <c r="BO27" s="127"/>
      <c r="BP27" s="60" t="e">
        <f t="shared" si="20"/>
        <v>#N/A</v>
      </c>
      <c r="BQ27" s="75"/>
      <c r="BR27" s="60">
        <f t="shared" si="9"/>
        <v>0</v>
      </c>
      <c r="BS27" s="50"/>
      <c r="BT27" s="89"/>
      <c r="BU27" s="128"/>
      <c r="BV27" s="81">
        <f t="shared" si="10"/>
        <v>0</v>
      </c>
      <c r="BW27" s="71"/>
      <c r="BX27" s="89"/>
      <c r="BY27" s="135"/>
      <c r="BZ27" s="135"/>
      <c r="CA27" s="50"/>
      <c r="CB27" s="128"/>
      <c r="CC27" s="80" t="e">
        <f t="shared" si="11"/>
        <v>#N/A</v>
      </c>
      <c r="CD27" s="127"/>
      <c r="CE27" s="60" t="e">
        <f t="shared" si="21"/>
        <v>#N/A</v>
      </c>
      <c r="CF27" s="75"/>
      <c r="CG27" s="60">
        <f t="shared" si="12"/>
        <v>0</v>
      </c>
      <c r="CH27" s="50"/>
      <c r="CI27" s="89"/>
      <c r="CJ27" s="128"/>
      <c r="CK27" s="81">
        <f t="shared" si="13"/>
        <v>0</v>
      </c>
      <c r="CL27" s="71"/>
      <c r="CM27" s="89"/>
      <c r="CN27" s="135"/>
      <c r="CO27" s="135"/>
      <c r="CP27" s="50"/>
      <c r="CQ27" s="128"/>
      <c r="CR27" s="80" t="e">
        <f t="shared" si="14"/>
        <v>#N/A</v>
      </c>
      <c r="CS27" s="127"/>
      <c r="CT27" s="60" t="e">
        <f t="shared" si="22"/>
        <v>#N/A</v>
      </c>
      <c r="CU27" s="75"/>
      <c r="CV27" s="60">
        <f t="shared" si="15"/>
        <v>0</v>
      </c>
      <c r="CW27" s="50"/>
      <c r="CX27" s="89"/>
      <c r="CY27" s="128"/>
      <c r="CZ27" s="81">
        <f t="shared" si="16"/>
        <v>0</v>
      </c>
      <c r="DA27" s="71"/>
    </row>
    <row r="28" spans="1:105">
      <c r="A28" s="63">
        <f>+'1 Provider Wrap Request'!A27</f>
        <v>0</v>
      </c>
      <c r="B28" s="42" t="e">
        <f>VLOOKUP(A28,'Services and Codes'!A$1:B48,2,FALSE)</f>
        <v>#N/A</v>
      </c>
      <c r="C28" s="64">
        <f>+'1 Provider Wrap Request'!C27</f>
        <v>0</v>
      </c>
      <c r="D28" s="65" t="str">
        <f>IF(+'1 Provider Wrap Request'!D27&gt;0,'1 Provider Wrap Request'!D27,"N/A")</f>
        <v>N/A</v>
      </c>
      <c r="E28" s="65" t="str">
        <f>IF(+'1 Provider Wrap Request'!E27&gt;0,'1 Provider Wrap Request'!E27,"N/A")</f>
        <v>N/A</v>
      </c>
      <c r="F28" s="66">
        <f>+'1 Provider Wrap Request'!F27</f>
        <v>0</v>
      </c>
      <c r="G28" s="66"/>
      <c r="H28" s="67">
        <f>+'1 Provider Wrap Request'!H27</f>
        <v>0</v>
      </c>
      <c r="I28" s="77" t="e">
        <f>VLOOKUP(H28,Tasks!C$2:G$3,3,FALSE)</f>
        <v>#N/A</v>
      </c>
      <c r="J28" s="67">
        <f>+'1 Provider Wrap Request'!K27</f>
        <v>0</v>
      </c>
      <c r="K28" s="67">
        <f>+'1 Provider Wrap Request'!L27</f>
        <v>0</v>
      </c>
      <c r="L28" s="67"/>
      <c r="M28" s="78">
        <f>+'2 Div. Approval of Wrap Request'!N27</f>
        <v>0</v>
      </c>
      <c r="N28" s="79">
        <f>+'2 Div. Approval of Wrap Request'!O27</f>
        <v>0</v>
      </c>
      <c r="O28" s="71"/>
      <c r="P28" s="175"/>
      <c r="Q28" s="176"/>
      <c r="R28" s="176"/>
      <c r="S28" s="177"/>
      <c r="T28" s="83"/>
      <c r="U28" s="178" t="e">
        <f>+'2 Div. Approval of Wrap Request'!I27</f>
        <v>#N/A</v>
      </c>
      <c r="V28" s="37"/>
      <c r="W28" s="60" t="e">
        <f t="shared" si="17"/>
        <v>#N/A</v>
      </c>
      <c r="X28" s="75"/>
      <c r="Y28" s="60">
        <f t="shared" si="0"/>
        <v>0</v>
      </c>
      <c r="Z28" s="50"/>
      <c r="AA28" s="89"/>
      <c r="AB28" s="128"/>
      <c r="AC28" s="81">
        <f t="shared" si="1"/>
        <v>0</v>
      </c>
      <c r="AD28" s="71"/>
      <c r="AE28" s="89"/>
      <c r="AF28" s="135"/>
      <c r="AG28" s="135"/>
      <c r="AH28" s="50"/>
      <c r="AI28" s="127"/>
      <c r="AJ28" s="80" t="e">
        <f t="shared" si="2"/>
        <v>#N/A</v>
      </c>
      <c r="AK28" s="127"/>
      <c r="AL28" s="60" t="e">
        <f t="shared" si="18"/>
        <v>#N/A</v>
      </c>
      <c r="AM28" s="75"/>
      <c r="AN28" s="60">
        <f t="shared" si="3"/>
        <v>0</v>
      </c>
      <c r="AO28" s="50"/>
      <c r="AP28" s="89"/>
      <c r="AQ28" s="128"/>
      <c r="AR28" s="81">
        <f t="shared" si="4"/>
        <v>0</v>
      </c>
      <c r="AS28" s="71"/>
      <c r="AT28" s="89"/>
      <c r="AU28" s="135"/>
      <c r="AV28" s="135"/>
      <c r="AW28" s="50"/>
      <c r="AX28" s="127"/>
      <c r="AY28" s="80" t="e">
        <f t="shared" si="5"/>
        <v>#N/A</v>
      </c>
      <c r="AZ28" s="127"/>
      <c r="BA28" s="60" t="e">
        <f t="shared" si="19"/>
        <v>#N/A</v>
      </c>
      <c r="BB28" s="75"/>
      <c r="BC28" s="60">
        <f t="shared" si="6"/>
        <v>0</v>
      </c>
      <c r="BD28" s="50"/>
      <c r="BE28" s="89"/>
      <c r="BF28" s="128"/>
      <c r="BG28" s="81">
        <f t="shared" si="7"/>
        <v>0</v>
      </c>
      <c r="BH28" s="71"/>
      <c r="BI28" s="89"/>
      <c r="BJ28" s="135"/>
      <c r="BK28" s="135"/>
      <c r="BL28" s="50"/>
      <c r="BM28" s="127"/>
      <c r="BN28" s="80" t="e">
        <f t="shared" si="8"/>
        <v>#N/A</v>
      </c>
      <c r="BO28" s="127"/>
      <c r="BP28" s="60" t="e">
        <f t="shared" si="20"/>
        <v>#N/A</v>
      </c>
      <c r="BQ28" s="75"/>
      <c r="BR28" s="60">
        <f t="shared" si="9"/>
        <v>0</v>
      </c>
      <c r="BS28" s="50"/>
      <c r="BT28" s="89"/>
      <c r="BU28" s="128"/>
      <c r="BV28" s="81">
        <f t="shared" si="10"/>
        <v>0</v>
      </c>
      <c r="BW28" s="71"/>
      <c r="BX28" s="89"/>
      <c r="BY28" s="135"/>
      <c r="BZ28" s="135"/>
      <c r="CA28" s="50"/>
      <c r="CB28" s="127"/>
      <c r="CC28" s="80" t="e">
        <f t="shared" si="11"/>
        <v>#N/A</v>
      </c>
      <c r="CD28" s="127"/>
      <c r="CE28" s="60" t="e">
        <f t="shared" si="21"/>
        <v>#N/A</v>
      </c>
      <c r="CF28" s="75"/>
      <c r="CG28" s="60">
        <f t="shared" si="12"/>
        <v>0</v>
      </c>
      <c r="CH28" s="50"/>
      <c r="CI28" s="89"/>
      <c r="CJ28" s="128"/>
      <c r="CK28" s="81">
        <f t="shared" si="13"/>
        <v>0</v>
      </c>
      <c r="CL28" s="71"/>
      <c r="CM28" s="89"/>
      <c r="CN28" s="135"/>
      <c r="CO28" s="135"/>
      <c r="CP28" s="50"/>
      <c r="CQ28" s="127"/>
      <c r="CR28" s="80" t="e">
        <f t="shared" si="14"/>
        <v>#N/A</v>
      </c>
      <c r="CS28" s="127"/>
      <c r="CT28" s="60" t="e">
        <f t="shared" si="22"/>
        <v>#N/A</v>
      </c>
      <c r="CU28" s="75"/>
      <c r="CV28" s="60">
        <f t="shared" si="15"/>
        <v>0</v>
      </c>
      <c r="CW28" s="50"/>
      <c r="CX28" s="89"/>
      <c r="CY28" s="128"/>
      <c r="CZ28" s="81">
        <f t="shared" si="16"/>
        <v>0</v>
      </c>
      <c r="DA28" s="71"/>
    </row>
    <row r="29" spans="1:105">
      <c r="A29" s="63">
        <f>+'1 Provider Wrap Request'!A28</f>
        <v>0</v>
      </c>
      <c r="B29" s="42" t="e">
        <f>VLOOKUP(A29,'Services and Codes'!A$1:B49,2,FALSE)</f>
        <v>#N/A</v>
      </c>
      <c r="C29" s="64">
        <f>+'1 Provider Wrap Request'!C28</f>
        <v>0</v>
      </c>
      <c r="D29" s="65" t="str">
        <f>IF(+'1 Provider Wrap Request'!D28&gt;0,'1 Provider Wrap Request'!D28,"N/A")</f>
        <v>N/A</v>
      </c>
      <c r="E29" s="65" t="str">
        <f>IF(+'1 Provider Wrap Request'!E28&gt;0,'1 Provider Wrap Request'!E28,"N/A")</f>
        <v>N/A</v>
      </c>
      <c r="F29" s="66">
        <f>+'1 Provider Wrap Request'!F28</f>
        <v>0</v>
      </c>
      <c r="G29" s="66"/>
      <c r="H29" s="67">
        <f>+'1 Provider Wrap Request'!H28</f>
        <v>0</v>
      </c>
      <c r="I29" s="77" t="e">
        <f>VLOOKUP(H29,Tasks!C$2:G$3,3,FALSE)</f>
        <v>#N/A</v>
      </c>
      <c r="J29" s="67">
        <f>+'1 Provider Wrap Request'!K28</f>
        <v>0</v>
      </c>
      <c r="K29" s="67">
        <f>+'1 Provider Wrap Request'!L28</f>
        <v>0</v>
      </c>
      <c r="L29" s="67"/>
      <c r="M29" s="78">
        <f>+'2 Div. Approval of Wrap Request'!N28</f>
        <v>0</v>
      </c>
      <c r="N29" s="79">
        <f>+'2 Div. Approval of Wrap Request'!O28</f>
        <v>0</v>
      </c>
      <c r="O29" s="71"/>
      <c r="P29" s="175"/>
      <c r="Q29" s="176"/>
      <c r="R29" s="176"/>
      <c r="S29" s="177"/>
      <c r="T29" s="83"/>
      <c r="U29" s="178" t="e">
        <f>+'2 Div. Approval of Wrap Request'!I28</f>
        <v>#N/A</v>
      </c>
      <c r="V29" s="37"/>
      <c r="W29" s="60" t="e">
        <f t="shared" si="17"/>
        <v>#N/A</v>
      </c>
      <c r="X29" s="75"/>
      <c r="Y29" s="60">
        <f t="shared" si="0"/>
        <v>0</v>
      </c>
      <c r="Z29" s="50"/>
      <c r="AA29" s="89"/>
      <c r="AB29" s="128"/>
      <c r="AC29" s="81">
        <f t="shared" si="1"/>
        <v>0</v>
      </c>
      <c r="AD29" s="71"/>
      <c r="AE29" s="89"/>
      <c r="AF29" s="135"/>
      <c r="AG29" s="135"/>
      <c r="AH29" s="50"/>
      <c r="AI29" s="127"/>
      <c r="AJ29" s="80" t="e">
        <f t="shared" si="2"/>
        <v>#N/A</v>
      </c>
      <c r="AK29" s="127"/>
      <c r="AL29" s="60" t="e">
        <f t="shared" si="18"/>
        <v>#N/A</v>
      </c>
      <c r="AM29" s="75"/>
      <c r="AN29" s="60">
        <f t="shared" si="3"/>
        <v>0</v>
      </c>
      <c r="AO29" s="50"/>
      <c r="AP29" s="89"/>
      <c r="AQ29" s="128"/>
      <c r="AR29" s="81">
        <f t="shared" si="4"/>
        <v>0</v>
      </c>
      <c r="AS29" s="71"/>
      <c r="AT29" s="89"/>
      <c r="AU29" s="135"/>
      <c r="AV29" s="135"/>
      <c r="AW29" s="50"/>
      <c r="AX29" s="127"/>
      <c r="AY29" s="80" t="e">
        <f t="shared" si="5"/>
        <v>#N/A</v>
      </c>
      <c r="AZ29" s="127"/>
      <c r="BA29" s="60" t="e">
        <f t="shared" si="19"/>
        <v>#N/A</v>
      </c>
      <c r="BB29" s="75"/>
      <c r="BC29" s="60">
        <f t="shared" si="6"/>
        <v>0</v>
      </c>
      <c r="BD29" s="50"/>
      <c r="BE29" s="89"/>
      <c r="BF29" s="128"/>
      <c r="BG29" s="81">
        <f t="shared" si="7"/>
        <v>0</v>
      </c>
      <c r="BH29" s="71"/>
      <c r="BI29" s="89"/>
      <c r="BJ29" s="135"/>
      <c r="BK29" s="135"/>
      <c r="BL29" s="50"/>
      <c r="BM29" s="127"/>
      <c r="BN29" s="80" t="e">
        <f t="shared" si="8"/>
        <v>#N/A</v>
      </c>
      <c r="BO29" s="127"/>
      <c r="BP29" s="60" t="e">
        <f t="shared" si="20"/>
        <v>#N/A</v>
      </c>
      <c r="BQ29" s="75"/>
      <c r="BR29" s="60">
        <f t="shared" si="9"/>
        <v>0</v>
      </c>
      <c r="BS29" s="50"/>
      <c r="BT29" s="89"/>
      <c r="BU29" s="128"/>
      <c r="BV29" s="81">
        <f t="shared" si="10"/>
        <v>0</v>
      </c>
      <c r="BW29" s="71"/>
      <c r="BX29" s="89"/>
      <c r="BY29" s="135"/>
      <c r="BZ29" s="135"/>
      <c r="CA29" s="50"/>
      <c r="CB29" s="127"/>
      <c r="CC29" s="80" t="e">
        <f t="shared" si="11"/>
        <v>#N/A</v>
      </c>
      <c r="CD29" s="127"/>
      <c r="CE29" s="60" t="e">
        <f t="shared" si="21"/>
        <v>#N/A</v>
      </c>
      <c r="CF29" s="75"/>
      <c r="CG29" s="60">
        <f t="shared" si="12"/>
        <v>0</v>
      </c>
      <c r="CH29" s="50"/>
      <c r="CI29" s="89"/>
      <c r="CJ29" s="128"/>
      <c r="CK29" s="81">
        <f t="shared" si="13"/>
        <v>0</v>
      </c>
      <c r="CL29" s="71"/>
      <c r="CM29" s="89"/>
      <c r="CN29" s="135"/>
      <c r="CO29" s="135"/>
      <c r="CP29" s="50"/>
      <c r="CQ29" s="127"/>
      <c r="CR29" s="80" t="e">
        <f t="shared" si="14"/>
        <v>#N/A</v>
      </c>
      <c r="CS29" s="127"/>
      <c r="CT29" s="60" t="e">
        <f t="shared" si="22"/>
        <v>#N/A</v>
      </c>
      <c r="CU29" s="75"/>
      <c r="CV29" s="60">
        <f t="shared" si="15"/>
        <v>0</v>
      </c>
      <c r="CW29" s="50"/>
      <c r="CX29" s="89"/>
      <c r="CY29" s="128"/>
      <c r="CZ29" s="81">
        <f t="shared" si="16"/>
        <v>0</v>
      </c>
      <c r="DA29" s="71"/>
    </row>
    <row r="30" spans="1:105">
      <c r="A30" s="63">
        <f>+'1 Provider Wrap Request'!A29</f>
        <v>0</v>
      </c>
      <c r="B30" s="42" t="e">
        <f>VLOOKUP(A30,'Services and Codes'!A$1:B50,2,FALSE)</f>
        <v>#N/A</v>
      </c>
      <c r="C30" s="64">
        <f>+'1 Provider Wrap Request'!C29</f>
        <v>0</v>
      </c>
      <c r="D30" s="65" t="str">
        <f>IF(+'1 Provider Wrap Request'!D29&gt;0,'1 Provider Wrap Request'!D29,"N/A")</f>
        <v>N/A</v>
      </c>
      <c r="E30" s="65" t="str">
        <f>IF(+'1 Provider Wrap Request'!E29&gt;0,'1 Provider Wrap Request'!E29,"N/A")</f>
        <v>N/A</v>
      </c>
      <c r="F30" s="66">
        <f>+'1 Provider Wrap Request'!F29</f>
        <v>0</v>
      </c>
      <c r="G30" s="66"/>
      <c r="H30" s="67">
        <f>+'1 Provider Wrap Request'!H29</f>
        <v>0</v>
      </c>
      <c r="I30" s="77" t="e">
        <f>VLOOKUP(H30,Tasks!C$2:G$3,3,FALSE)</f>
        <v>#N/A</v>
      </c>
      <c r="J30" s="67">
        <f>+'1 Provider Wrap Request'!K29</f>
        <v>0</v>
      </c>
      <c r="K30" s="67">
        <f>+'1 Provider Wrap Request'!L29</f>
        <v>0</v>
      </c>
      <c r="L30" s="67"/>
      <c r="M30" s="78">
        <f>+'2 Div. Approval of Wrap Request'!N29</f>
        <v>0</v>
      </c>
      <c r="N30" s="79">
        <f>+'2 Div. Approval of Wrap Request'!O29</f>
        <v>0</v>
      </c>
      <c r="O30" s="71"/>
      <c r="P30" s="175"/>
      <c r="Q30" s="176"/>
      <c r="R30" s="176"/>
      <c r="S30" s="177"/>
      <c r="T30" s="83"/>
      <c r="U30" s="178" t="e">
        <f>+'2 Div. Approval of Wrap Request'!I29</f>
        <v>#N/A</v>
      </c>
      <c r="V30" s="37"/>
      <c r="W30" s="60" t="e">
        <f t="shared" si="17"/>
        <v>#N/A</v>
      </c>
      <c r="X30" s="75"/>
      <c r="Y30" s="60">
        <f t="shared" si="0"/>
        <v>0</v>
      </c>
      <c r="Z30" s="50"/>
      <c r="AA30" s="89"/>
      <c r="AB30" s="128"/>
      <c r="AC30" s="81">
        <f t="shared" si="1"/>
        <v>0</v>
      </c>
      <c r="AD30" s="71"/>
      <c r="AE30" s="89"/>
      <c r="AF30" s="135"/>
      <c r="AG30" s="135"/>
      <c r="AH30" s="50"/>
      <c r="AI30" s="127"/>
      <c r="AJ30" s="80" t="e">
        <f t="shared" si="2"/>
        <v>#N/A</v>
      </c>
      <c r="AK30" s="127"/>
      <c r="AL30" s="60" t="e">
        <f t="shared" si="18"/>
        <v>#N/A</v>
      </c>
      <c r="AM30" s="75"/>
      <c r="AN30" s="60">
        <f t="shared" si="3"/>
        <v>0</v>
      </c>
      <c r="AO30" s="50"/>
      <c r="AP30" s="89"/>
      <c r="AQ30" s="128"/>
      <c r="AR30" s="81">
        <f>IF(+AC30-AP30&lt;0,0,AC30-AP30)</f>
        <v>0</v>
      </c>
      <c r="AS30" s="71"/>
      <c r="AT30" s="89"/>
      <c r="AU30" s="135"/>
      <c r="AV30" s="135"/>
      <c r="AW30" s="50"/>
      <c r="AX30" s="127"/>
      <c r="AY30" s="80" t="e">
        <f t="shared" si="5"/>
        <v>#N/A</v>
      </c>
      <c r="AZ30" s="127"/>
      <c r="BA30" s="60" t="e">
        <f t="shared" si="19"/>
        <v>#N/A</v>
      </c>
      <c r="BB30" s="75"/>
      <c r="BC30" s="60">
        <f t="shared" si="6"/>
        <v>0</v>
      </c>
      <c r="BD30" s="50"/>
      <c r="BE30" s="89"/>
      <c r="BF30" s="128"/>
      <c r="BG30" s="81">
        <f>IF(+AR30-BE30&lt;0,0,AR30-BE30)</f>
        <v>0</v>
      </c>
      <c r="BH30" s="71"/>
      <c r="BI30" s="89"/>
      <c r="BJ30" s="135"/>
      <c r="BK30" s="135"/>
      <c r="BL30" s="50"/>
      <c r="BM30" s="127"/>
      <c r="BN30" s="80" t="e">
        <f t="shared" si="8"/>
        <v>#N/A</v>
      </c>
      <c r="BO30" s="127"/>
      <c r="BP30" s="60" t="e">
        <f t="shared" si="20"/>
        <v>#N/A</v>
      </c>
      <c r="BQ30" s="75"/>
      <c r="BR30" s="60">
        <f t="shared" si="9"/>
        <v>0</v>
      </c>
      <c r="BS30" s="50"/>
      <c r="BT30" s="89"/>
      <c r="BU30" s="128"/>
      <c r="BV30" s="81">
        <f>IF(+BG30-BT30&lt;0,0,BG30-BT30)</f>
        <v>0</v>
      </c>
      <c r="BW30" s="71"/>
      <c r="BX30" s="89"/>
      <c r="BY30" s="135"/>
      <c r="BZ30" s="135"/>
      <c r="CA30" s="50"/>
      <c r="CB30" s="127"/>
      <c r="CC30" s="80" t="e">
        <f t="shared" si="11"/>
        <v>#N/A</v>
      </c>
      <c r="CD30" s="127"/>
      <c r="CE30" s="60" t="e">
        <f t="shared" si="21"/>
        <v>#N/A</v>
      </c>
      <c r="CF30" s="75"/>
      <c r="CG30" s="60">
        <f t="shared" si="12"/>
        <v>0</v>
      </c>
      <c r="CH30" s="50"/>
      <c r="CI30" s="89"/>
      <c r="CJ30" s="128"/>
      <c r="CK30" s="81">
        <f>IF(+BV30-CI30&lt;0,0,BV30-CI30)</f>
        <v>0</v>
      </c>
      <c r="CL30" s="71"/>
      <c r="CM30" s="89"/>
      <c r="CN30" s="135"/>
      <c r="CO30" s="135"/>
      <c r="CP30" s="50"/>
      <c r="CQ30" s="127"/>
      <c r="CR30" s="80" t="e">
        <f t="shared" si="14"/>
        <v>#N/A</v>
      </c>
      <c r="CS30" s="127"/>
      <c r="CT30" s="60" t="e">
        <f t="shared" si="22"/>
        <v>#N/A</v>
      </c>
      <c r="CU30" s="75"/>
      <c r="CV30" s="60">
        <f t="shared" si="15"/>
        <v>0</v>
      </c>
      <c r="CW30" s="50"/>
      <c r="CX30" s="89"/>
      <c r="CY30" s="128"/>
      <c r="CZ30" s="81">
        <f>IF(+CK30-CX30&lt;0,0,CK30-CX30)</f>
        <v>0</v>
      </c>
      <c r="DA30" s="71"/>
    </row>
    <row r="31" spans="1:105">
      <c r="A31" s="63">
        <f>+'1 Provider Wrap Request'!A30</f>
        <v>0</v>
      </c>
      <c r="B31" s="42" t="e">
        <f>VLOOKUP(A31,'Services and Codes'!A$1:B51,2,FALSE)</f>
        <v>#N/A</v>
      </c>
      <c r="C31" s="64">
        <f>+'1 Provider Wrap Request'!C30</f>
        <v>0</v>
      </c>
      <c r="D31" s="65" t="str">
        <f>IF(+'1 Provider Wrap Request'!D30&gt;0,'1 Provider Wrap Request'!D30,"N/A")</f>
        <v>N/A</v>
      </c>
      <c r="E31" s="65" t="str">
        <f>IF(+'1 Provider Wrap Request'!E30&gt;0,'1 Provider Wrap Request'!E30,"N/A")</f>
        <v>N/A</v>
      </c>
      <c r="F31" s="66">
        <f>+'1 Provider Wrap Request'!F30</f>
        <v>0</v>
      </c>
      <c r="G31" s="66"/>
      <c r="H31" s="67">
        <f>+'1 Provider Wrap Request'!H30</f>
        <v>0</v>
      </c>
      <c r="I31" s="77" t="e">
        <f>VLOOKUP(H31,Tasks!C$2:G$3,3,FALSE)</f>
        <v>#N/A</v>
      </c>
      <c r="J31" s="67">
        <f>+'1 Provider Wrap Request'!K30</f>
        <v>0</v>
      </c>
      <c r="K31" s="67">
        <f>+'1 Provider Wrap Request'!L30</f>
        <v>0</v>
      </c>
      <c r="L31" s="67"/>
      <c r="M31" s="78">
        <f>+'2 Div. Approval of Wrap Request'!N30</f>
        <v>0</v>
      </c>
      <c r="N31" s="79">
        <f>+'2 Div. Approval of Wrap Request'!O30</f>
        <v>0</v>
      </c>
      <c r="O31" s="71"/>
      <c r="P31" s="175"/>
      <c r="Q31" s="176"/>
      <c r="R31" s="176"/>
      <c r="S31" s="177"/>
      <c r="T31" s="83"/>
      <c r="U31" s="178" t="e">
        <f>+'2 Div. Approval of Wrap Request'!I30</f>
        <v>#N/A</v>
      </c>
      <c r="V31" s="37"/>
      <c r="W31" s="60" t="e">
        <f t="shared" si="17"/>
        <v>#N/A</v>
      </c>
      <c r="X31" s="75"/>
      <c r="Y31" s="60">
        <f t="shared" si="0"/>
        <v>0</v>
      </c>
      <c r="Z31" s="50"/>
      <c r="AA31" s="89"/>
      <c r="AB31" s="128"/>
      <c r="AC31" s="81">
        <f t="shared" si="1"/>
        <v>0</v>
      </c>
      <c r="AD31" s="71"/>
      <c r="AE31" s="89"/>
      <c r="AF31" s="135"/>
      <c r="AG31" s="135"/>
      <c r="AH31" s="50"/>
      <c r="AI31" s="127"/>
      <c r="AJ31" s="80" t="e">
        <f t="shared" si="2"/>
        <v>#N/A</v>
      </c>
      <c r="AK31" s="127"/>
      <c r="AL31" s="60" t="e">
        <f t="shared" si="18"/>
        <v>#N/A</v>
      </c>
      <c r="AM31" s="75"/>
      <c r="AN31" s="60">
        <f t="shared" si="3"/>
        <v>0</v>
      </c>
      <c r="AO31" s="50"/>
      <c r="AP31" s="89"/>
      <c r="AQ31" s="128"/>
      <c r="AR31" s="81">
        <f t="shared" si="4"/>
        <v>0</v>
      </c>
      <c r="AS31" s="71"/>
      <c r="AT31" s="89"/>
      <c r="AU31" s="135"/>
      <c r="AV31" s="135"/>
      <c r="AW31" s="50"/>
      <c r="AX31" s="127"/>
      <c r="AY31" s="80" t="e">
        <f t="shared" si="5"/>
        <v>#N/A</v>
      </c>
      <c r="AZ31" s="127"/>
      <c r="BA31" s="60" t="e">
        <f t="shared" si="19"/>
        <v>#N/A</v>
      </c>
      <c r="BB31" s="75"/>
      <c r="BC31" s="60">
        <f t="shared" si="6"/>
        <v>0</v>
      </c>
      <c r="BD31" s="50"/>
      <c r="BE31" s="89"/>
      <c r="BF31" s="128"/>
      <c r="BG31" s="81">
        <f t="shared" ref="BG31:BG35" si="23">IF(+AR31-BE31&lt;0,0,AR31-BE31)</f>
        <v>0</v>
      </c>
      <c r="BH31" s="71"/>
      <c r="BI31" s="89"/>
      <c r="BJ31" s="135"/>
      <c r="BK31" s="135"/>
      <c r="BL31" s="50"/>
      <c r="BM31" s="127"/>
      <c r="BN31" s="80" t="e">
        <f t="shared" si="8"/>
        <v>#N/A</v>
      </c>
      <c r="BO31" s="127"/>
      <c r="BP31" s="60" t="e">
        <f t="shared" si="20"/>
        <v>#N/A</v>
      </c>
      <c r="BQ31" s="75"/>
      <c r="BR31" s="60">
        <f t="shared" si="9"/>
        <v>0</v>
      </c>
      <c r="BS31" s="50"/>
      <c r="BT31" s="89"/>
      <c r="BU31" s="128"/>
      <c r="BV31" s="81">
        <f t="shared" ref="BV31:BV35" si="24">IF(+BG31-BT31&lt;0,0,BG31-BT31)</f>
        <v>0</v>
      </c>
      <c r="BW31" s="71"/>
      <c r="BX31" s="89"/>
      <c r="BY31" s="135"/>
      <c r="BZ31" s="135"/>
      <c r="CA31" s="50"/>
      <c r="CB31" s="127"/>
      <c r="CC31" s="80" t="e">
        <f t="shared" si="11"/>
        <v>#N/A</v>
      </c>
      <c r="CD31" s="127"/>
      <c r="CE31" s="60" t="e">
        <f t="shared" si="21"/>
        <v>#N/A</v>
      </c>
      <c r="CF31" s="75"/>
      <c r="CG31" s="60">
        <f t="shared" si="12"/>
        <v>0</v>
      </c>
      <c r="CH31" s="50"/>
      <c r="CI31" s="89"/>
      <c r="CJ31" s="128"/>
      <c r="CK31" s="81">
        <f t="shared" ref="CK31:CK35" si="25">IF(+BV31-CI31&lt;0,0,BV31-CI31)</f>
        <v>0</v>
      </c>
      <c r="CL31" s="71"/>
      <c r="CM31" s="89"/>
      <c r="CN31" s="135"/>
      <c r="CO31" s="135"/>
      <c r="CP31" s="50"/>
      <c r="CQ31" s="127"/>
      <c r="CR31" s="80" t="e">
        <f t="shared" si="14"/>
        <v>#N/A</v>
      </c>
      <c r="CS31" s="127"/>
      <c r="CT31" s="60" t="e">
        <f t="shared" si="22"/>
        <v>#N/A</v>
      </c>
      <c r="CU31" s="75"/>
      <c r="CV31" s="60">
        <f t="shared" si="15"/>
        <v>0</v>
      </c>
      <c r="CW31" s="50"/>
      <c r="CX31" s="89"/>
      <c r="CY31" s="128"/>
      <c r="CZ31" s="81">
        <f t="shared" ref="CZ31:CZ35" si="26">IF(+CK31-CX31&lt;0,0,CK31-CX31)</f>
        <v>0</v>
      </c>
      <c r="DA31" s="71"/>
    </row>
    <row r="32" spans="1:105">
      <c r="A32" s="63">
        <f>+'1 Provider Wrap Request'!A31</f>
        <v>0</v>
      </c>
      <c r="B32" s="42" t="e">
        <f>VLOOKUP(A32,'Services and Codes'!A$1:B52,2,FALSE)</f>
        <v>#N/A</v>
      </c>
      <c r="C32" s="64">
        <f>+'1 Provider Wrap Request'!C31</f>
        <v>0</v>
      </c>
      <c r="D32" s="65" t="str">
        <f>IF(+'1 Provider Wrap Request'!D31&gt;0,'1 Provider Wrap Request'!D31,"N/A")</f>
        <v>N/A</v>
      </c>
      <c r="E32" s="65" t="str">
        <f>IF(+'1 Provider Wrap Request'!E31&gt;0,'1 Provider Wrap Request'!E31,"N/A")</f>
        <v>N/A</v>
      </c>
      <c r="F32" s="66">
        <f>+'1 Provider Wrap Request'!F31</f>
        <v>0</v>
      </c>
      <c r="G32" s="66"/>
      <c r="H32" s="67">
        <f>+'1 Provider Wrap Request'!H31</f>
        <v>0</v>
      </c>
      <c r="I32" s="77" t="e">
        <f>VLOOKUP(H32,Tasks!C$2:G$3,3,FALSE)</f>
        <v>#N/A</v>
      </c>
      <c r="J32" s="67">
        <f>+'1 Provider Wrap Request'!K31</f>
        <v>0</v>
      </c>
      <c r="K32" s="67">
        <f>+'1 Provider Wrap Request'!L31</f>
        <v>0</v>
      </c>
      <c r="L32" s="67"/>
      <c r="M32" s="78">
        <f>+'2 Div. Approval of Wrap Request'!N31</f>
        <v>0</v>
      </c>
      <c r="N32" s="79">
        <f>+'2 Div. Approval of Wrap Request'!O31</f>
        <v>0</v>
      </c>
      <c r="O32" s="71"/>
      <c r="P32" s="175"/>
      <c r="Q32" s="176"/>
      <c r="R32" s="176"/>
      <c r="S32" s="177"/>
      <c r="T32" s="83"/>
      <c r="U32" s="178" t="e">
        <f>+'2 Div. Approval of Wrap Request'!I31</f>
        <v>#N/A</v>
      </c>
      <c r="V32" s="37"/>
      <c r="W32" s="60" t="e">
        <f t="shared" si="17"/>
        <v>#N/A</v>
      </c>
      <c r="X32" s="75"/>
      <c r="Y32" s="60">
        <f t="shared" si="0"/>
        <v>0</v>
      </c>
      <c r="Z32" s="50"/>
      <c r="AA32" s="89"/>
      <c r="AB32" s="128"/>
      <c r="AC32" s="81">
        <f t="shared" si="1"/>
        <v>0</v>
      </c>
      <c r="AD32" s="71"/>
      <c r="AE32" s="89"/>
      <c r="AF32" s="135"/>
      <c r="AG32" s="135"/>
      <c r="AH32" s="50"/>
      <c r="AI32" s="127"/>
      <c r="AJ32" s="80" t="e">
        <f t="shared" si="2"/>
        <v>#N/A</v>
      </c>
      <c r="AK32" s="127"/>
      <c r="AL32" s="60" t="e">
        <f t="shared" si="18"/>
        <v>#N/A</v>
      </c>
      <c r="AM32" s="75"/>
      <c r="AN32" s="60">
        <f t="shared" si="3"/>
        <v>0</v>
      </c>
      <c r="AO32" s="50"/>
      <c r="AP32" s="89"/>
      <c r="AQ32" s="128"/>
      <c r="AR32" s="81">
        <f t="shared" si="4"/>
        <v>0</v>
      </c>
      <c r="AS32" s="71"/>
      <c r="AT32" s="89"/>
      <c r="AU32" s="135"/>
      <c r="AV32" s="135"/>
      <c r="AW32" s="50"/>
      <c r="AX32" s="127"/>
      <c r="AY32" s="80" t="e">
        <f t="shared" si="5"/>
        <v>#N/A</v>
      </c>
      <c r="AZ32" s="127"/>
      <c r="BA32" s="60" t="e">
        <f t="shared" si="19"/>
        <v>#N/A</v>
      </c>
      <c r="BB32" s="75"/>
      <c r="BC32" s="60">
        <f t="shared" si="6"/>
        <v>0</v>
      </c>
      <c r="BD32" s="50"/>
      <c r="BE32" s="89"/>
      <c r="BF32" s="128"/>
      <c r="BG32" s="81">
        <f t="shared" si="23"/>
        <v>0</v>
      </c>
      <c r="BH32" s="71"/>
      <c r="BI32" s="89"/>
      <c r="BJ32" s="135"/>
      <c r="BK32" s="135"/>
      <c r="BL32" s="50"/>
      <c r="BM32" s="127"/>
      <c r="BN32" s="80" t="e">
        <f t="shared" si="8"/>
        <v>#N/A</v>
      </c>
      <c r="BO32" s="127"/>
      <c r="BP32" s="60" t="e">
        <f t="shared" si="20"/>
        <v>#N/A</v>
      </c>
      <c r="BQ32" s="75"/>
      <c r="BR32" s="60">
        <f t="shared" si="9"/>
        <v>0</v>
      </c>
      <c r="BS32" s="50"/>
      <c r="BT32" s="89"/>
      <c r="BU32" s="128"/>
      <c r="BV32" s="81">
        <f t="shared" si="24"/>
        <v>0</v>
      </c>
      <c r="BW32" s="71"/>
      <c r="BX32" s="89"/>
      <c r="BY32" s="135"/>
      <c r="BZ32" s="135"/>
      <c r="CA32" s="50"/>
      <c r="CB32" s="127"/>
      <c r="CC32" s="80" t="e">
        <f t="shared" si="11"/>
        <v>#N/A</v>
      </c>
      <c r="CD32" s="127"/>
      <c r="CE32" s="60" t="e">
        <f t="shared" si="21"/>
        <v>#N/A</v>
      </c>
      <c r="CF32" s="75"/>
      <c r="CG32" s="60">
        <f t="shared" si="12"/>
        <v>0</v>
      </c>
      <c r="CH32" s="50"/>
      <c r="CI32" s="89"/>
      <c r="CJ32" s="128"/>
      <c r="CK32" s="81">
        <f t="shared" si="25"/>
        <v>0</v>
      </c>
      <c r="CL32" s="71"/>
      <c r="CM32" s="89"/>
      <c r="CN32" s="135"/>
      <c r="CO32" s="135"/>
      <c r="CP32" s="50"/>
      <c r="CQ32" s="127"/>
      <c r="CR32" s="80" t="e">
        <f t="shared" si="14"/>
        <v>#N/A</v>
      </c>
      <c r="CS32" s="127"/>
      <c r="CT32" s="60" t="e">
        <f t="shared" si="22"/>
        <v>#N/A</v>
      </c>
      <c r="CU32" s="75"/>
      <c r="CV32" s="60">
        <f t="shared" si="15"/>
        <v>0</v>
      </c>
      <c r="CW32" s="50"/>
      <c r="CX32" s="89"/>
      <c r="CY32" s="128"/>
      <c r="CZ32" s="81">
        <f t="shared" si="26"/>
        <v>0</v>
      </c>
      <c r="DA32" s="71"/>
    </row>
    <row r="33" spans="1:105">
      <c r="A33" s="63">
        <f>+'1 Provider Wrap Request'!A32</f>
        <v>0</v>
      </c>
      <c r="B33" s="42" t="e">
        <f>VLOOKUP(A33,'Services and Codes'!A$1:B53,2,FALSE)</f>
        <v>#N/A</v>
      </c>
      <c r="C33" s="64">
        <f>+'1 Provider Wrap Request'!C32</f>
        <v>0</v>
      </c>
      <c r="D33" s="65" t="str">
        <f>IF(+'1 Provider Wrap Request'!D32&gt;0,'1 Provider Wrap Request'!D32,"N/A")</f>
        <v>N/A</v>
      </c>
      <c r="E33" s="65" t="str">
        <f>IF(+'1 Provider Wrap Request'!E32&gt;0,'1 Provider Wrap Request'!E32,"N/A")</f>
        <v>N/A</v>
      </c>
      <c r="F33" s="66">
        <f>+'1 Provider Wrap Request'!F32</f>
        <v>0</v>
      </c>
      <c r="G33" s="66"/>
      <c r="H33" s="67">
        <f>+'1 Provider Wrap Request'!H32</f>
        <v>0</v>
      </c>
      <c r="I33" s="77" t="e">
        <f>VLOOKUP(H33,Tasks!C$2:G$3,3,FALSE)</f>
        <v>#N/A</v>
      </c>
      <c r="J33" s="67">
        <f>+'1 Provider Wrap Request'!K32</f>
        <v>0</v>
      </c>
      <c r="K33" s="67">
        <f>+'1 Provider Wrap Request'!L32</f>
        <v>0</v>
      </c>
      <c r="L33" s="67"/>
      <c r="M33" s="78">
        <f>+'2 Div. Approval of Wrap Request'!N32</f>
        <v>0</v>
      </c>
      <c r="N33" s="79">
        <f>+'2 Div. Approval of Wrap Request'!O32</f>
        <v>0</v>
      </c>
      <c r="O33" s="71"/>
      <c r="P33" s="175"/>
      <c r="Q33" s="176"/>
      <c r="R33" s="176"/>
      <c r="S33" s="177"/>
      <c r="T33" s="83"/>
      <c r="U33" s="178" t="e">
        <f>+'2 Div. Approval of Wrap Request'!I32</f>
        <v>#N/A</v>
      </c>
      <c r="V33" s="37"/>
      <c r="W33" s="60" t="e">
        <f t="shared" si="17"/>
        <v>#N/A</v>
      </c>
      <c r="X33" s="75"/>
      <c r="Y33" s="60">
        <f t="shared" si="0"/>
        <v>0</v>
      </c>
      <c r="Z33" s="50"/>
      <c r="AA33" s="89"/>
      <c r="AB33" s="128"/>
      <c r="AC33" s="81">
        <f t="shared" si="1"/>
        <v>0</v>
      </c>
      <c r="AD33" s="71"/>
      <c r="AE33" s="89"/>
      <c r="AF33" s="135"/>
      <c r="AG33" s="135"/>
      <c r="AH33" s="50"/>
      <c r="AI33" s="127"/>
      <c r="AJ33" s="80" t="e">
        <f t="shared" si="2"/>
        <v>#N/A</v>
      </c>
      <c r="AK33" s="127"/>
      <c r="AL33" s="60" t="e">
        <f t="shared" si="18"/>
        <v>#N/A</v>
      </c>
      <c r="AM33" s="75"/>
      <c r="AN33" s="60">
        <f t="shared" si="3"/>
        <v>0</v>
      </c>
      <c r="AO33" s="50"/>
      <c r="AP33" s="89"/>
      <c r="AQ33" s="128"/>
      <c r="AR33" s="81">
        <f t="shared" si="4"/>
        <v>0</v>
      </c>
      <c r="AS33" s="71"/>
      <c r="AT33" s="89"/>
      <c r="AU33" s="135"/>
      <c r="AV33" s="135"/>
      <c r="AW33" s="50"/>
      <c r="AX33" s="127"/>
      <c r="AY33" s="80" t="e">
        <f t="shared" si="5"/>
        <v>#N/A</v>
      </c>
      <c r="AZ33" s="127"/>
      <c r="BA33" s="60" t="e">
        <f t="shared" si="19"/>
        <v>#N/A</v>
      </c>
      <c r="BB33" s="75"/>
      <c r="BC33" s="60">
        <f t="shared" si="6"/>
        <v>0</v>
      </c>
      <c r="BD33" s="50"/>
      <c r="BE33" s="89"/>
      <c r="BF33" s="128"/>
      <c r="BG33" s="81">
        <f t="shared" si="23"/>
        <v>0</v>
      </c>
      <c r="BH33" s="71"/>
      <c r="BI33" s="89"/>
      <c r="BJ33" s="135"/>
      <c r="BK33" s="135"/>
      <c r="BL33" s="50"/>
      <c r="BM33" s="127"/>
      <c r="BN33" s="80" t="e">
        <f t="shared" si="8"/>
        <v>#N/A</v>
      </c>
      <c r="BO33" s="127"/>
      <c r="BP33" s="60" t="e">
        <f t="shared" si="20"/>
        <v>#N/A</v>
      </c>
      <c r="BQ33" s="75"/>
      <c r="BR33" s="60">
        <f t="shared" si="9"/>
        <v>0</v>
      </c>
      <c r="BS33" s="50"/>
      <c r="BT33" s="89"/>
      <c r="BU33" s="128"/>
      <c r="BV33" s="81">
        <f t="shared" si="24"/>
        <v>0</v>
      </c>
      <c r="BW33" s="71"/>
      <c r="BX33" s="89"/>
      <c r="BY33" s="135"/>
      <c r="BZ33" s="135"/>
      <c r="CA33" s="50"/>
      <c r="CB33" s="127"/>
      <c r="CC33" s="80" t="e">
        <f t="shared" si="11"/>
        <v>#N/A</v>
      </c>
      <c r="CD33" s="127"/>
      <c r="CE33" s="60" t="e">
        <f t="shared" si="21"/>
        <v>#N/A</v>
      </c>
      <c r="CF33" s="75"/>
      <c r="CG33" s="60">
        <f t="shared" si="12"/>
        <v>0</v>
      </c>
      <c r="CH33" s="50"/>
      <c r="CI33" s="89"/>
      <c r="CJ33" s="128"/>
      <c r="CK33" s="81">
        <f t="shared" si="25"/>
        <v>0</v>
      </c>
      <c r="CL33" s="71"/>
      <c r="CM33" s="89"/>
      <c r="CN33" s="135"/>
      <c r="CO33" s="135"/>
      <c r="CP33" s="50"/>
      <c r="CQ33" s="127"/>
      <c r="CR33" s="80" t="e">
        <f t="shared" si="14"/>
        <v>#N/A</v>
      </c>
      <c r="CS33" s="127"/>
      <c r="CT33" s="60" t="e">
        <f t="shared" si="22"/>
        <v>#N/A</v>
      </c>
      <c r="CU33" s="75"/>
      <c r="CV33" s="60">
        <f t="shared" si="15"/>
        <v>0</v>
      </c>
      <c r="CW33" s="50"/>
      <c r="CX33" s="89"/>
      <c r="CY33" s="128"/>
      <c r="CZ33" s="81">
        <f t="shared" si="26"/>
        <v>0</v>
      </c>
      <c r="DA33" s="71"/>
    </row>
    <row r="34" spans="1:105">
      <c r="A34" s="63" t="e">
        <f>+'1 Provider Wrap Request'!#REF!</f>
        <v>#REF!</v>
      </c>
      <c r="B34" s="42" t="e">
        <f>VLOOKUP(A34,'Services and Codes'!A$1:B54,2,FALSE)</f>
        <v>#REF!</v>
      </c>
      <c r="C34" s="64">
        <f>+'1 Provider Wrap Request'!C33</f>
        <v>0</v>
      </c>
      <c r="D34" s="65" t="str">
        <f>IF(+'1 Provider Wrap Request'!D33&gt;0,'1 Provider Wrap Request'!D33,"N/A")</f>
        <v>N/A</v>
      </c>
      <c r="E34" s="65" t="str">
        <f>IF(+'1 Provider Wrap Request'!E33&gt;0,'1 Provider Wrap Request'!E33,"N/A")</f>
        <v>N/A</v>
      </c>
      <c r="F34" s="66">
        <f>+'1 Provider Wrap Request'!F33</f>
        <v>0</v>
      </c>
      <c r="G34" s="66"/>
      <c r="H34" s="67">
        <f>+'1 Provider Wrap Request'!H33</f>
        <v>0</v>
      </c>
      <c r="I34" s="77" t="e">
        <f>VLOOKUP(H34,Tasks!C$2:G$3,3,FALSE)</f>
        <v>#N/A</v>
      </c>
      <c r="J34" s="67">
        <f>+'1 Provider Wrap Request'!K33</f>
        <v>0</v>
      </c>
      <c r="K34" s="67">
        <f>+'1 Provider Wrap Request'!L33</f>
        <v>0</v>
      </c>
      <c r="L34" s="67"/>
      <c r="M34" s="78">
        <f>+'2 Div. Approval of Wrap Request'!N33</f>
        <v>0</v>
      </c>
      <c r="N34" s="79">
        <f>+'2 Div. Approval of Wrap Request'!O33</f>
        <v>0</v>
      </c>
      <c r="O34" s="71"/>
      <c r="P34" s="175"/>
      <c r="Q34" s="176"/>
      <c r="R34" s="176"/>
      <c r="S34" s="177"/>
      <c r="T34" s="83"/>
      <c r="U34" s="178" t="e">
        <f>+'2 Div. Approval of Wrap Request'!I33</f>
        <v>#N/A</v>
      </c>
      <c r="V34" s="37"/>
      <c r="W34" s="60" t="e">
        <f t="shared" si="17"/>
        <v>#N/A</v>
      </c>
      <c r="X34" s="75"/>
      <c r="Y34" s="60">
        <f t="shared" si="0"/>
        <v>0</v>
      </c>
      <c r="Z34" s="50"/>
      <c r="AA34" s="89"/>
      <c r="AB34" s="128"/>
      <c r="AC34" s="81">
        <f t="shared" si="1"/>
        <v>0</v>
      </c>
      <c r="AD34" s="71"/>
      <c r="AE34" s="89"/>
      <c r="AF34" s="135"/>
      <c r="AG34" s="135"/>
      <c r="AH34" s="50"/>
      <c r="AI34" s="127"/>
      <c r="AJ34" s="80" t="e">
        <f t="shared" si="2"/>
        <v>#N/A</v>
      </c>
      <c r="AK34" s="127"/>
      <c r="AL34" s="60" t="e">
        <f t="shared" si="18"/>
        <v>#N/A</v>
      </c>
      <c r="AM34" s="75"/>
      <c r="AN34" s="60">
        <f t="shared" si="3"/>
        <v>0</v>
      </c>
      <c r="AO34" s="50"/>
      <c r="AP34" s="89"/>
      <c r="AQ34" s="128"/>
      <c r="AR34" s="81">
        <f t="shared" si="4"/>
        <v>0</v>
      </c>
      <c r="AS34" s="71"/>
      <c r="AT34" s="89"/>
      <c r="AU34" s="135"/>
      <c r="AV34" s="135"/>
      <c r="AW34" s="50"/>
      <c r="AX34" s="127"/>
      <c r="AY34" s="80" t="e">
        <f t="shared" si="5"/>
        <v>#N/A</v>
      </c>
      <c r="AZ34" s="127"/>
      <c r="BA34" s="60" t="e">
        <f t="shared" si="19"/>
        <v>#N/A</v>
      </c>
      <c r="BB34" s="75"/>
      <c r="BC34" s="60">
        <f t="shared" si="6"/>
        <v>0</v>
      </c>
      <c r="BD34" s="50"/>
      <c r="BE34" s="89"/>
      <c r="BF34" s="128"/>
      <c r="BG34" s="81">
        <f t="shared" si="23"/>
        <v>0</v>
      </c>
      <c r="BH34" s="71"/>
      <c r="BI34" s="89"/>
      <c r="BJ34" s="135"/>
      <c r="BK34" s="135"/>
      <c r="BL34" s="50"/>
      <c r="BM34" s="127"/>
      <c r="BN34" s="80" t="e">
        <f t="shared" si="8"/>
        <v>#N/A</v>
      </c>
      <c r="BO34" s="127"/>
      <c r="BP34" s="60" t="e">
        <f t="shared" si="20"/>
        <v>#N/A</v>
      </c>
      <c r="BQ34" s="75"/>
      <c r="BR34" s="60">
        <f t="shared" si="9"/>
        <v>0</v>
      </c>
      <c r="BS34" s="50"/>
      <c r="BT34" s="89"/>
      <c r="BU34" s="128"/>
      <c r="BV34" s="81">
        <f t="shared" si="24"/>
        <v>0</v>
      </c>
      <c r="BW34" s="71"/>
      <c r="BX34" s="89"/>
      <c r="BY34" s="135"/>
      <c r="BZ34" s="135"/>
      <c r="CA34" s="50"/>
      <c r="CB34" s="127"/>
      <c r="CC34" s="80" t="e">
        <f t="shared" si="11"/>
        <v>#N/A</v>
      </c>
      <c r="CD34" s="127"/>
      <c r="CE34" s="60" t="e">
        <f t="shared" si="21"/>
        <v>#N/A</v>
      </c>
      <c r="CF34" s="75"/>
      <c r="CG34" s="60">
        <f t="shared" si="12"/>
        <v>0</v>
      </c>
      <c r="CH34" s="50"/>
      <c r="CI34" s="89"/>
      <c r="CJ34" s="128"/>
      <c r="CK34" s="81">
        <f t="shared" si="25"/>
        <v>0</v>
      </c>
      <c r="CL34" s="71"/>
      <c r="CM34" s="89"/>
      <c r="CN34" s="135"/>
      <c r="CO34" s="135"/>
      <c r="CP34" s="50"/>
      <c r="CQ34" s="127"/>
      <c r="CR34" s="80" t="e">
        <f t="shared" si="14"/>
        <v>#N/A</v>
      </c>
      <c r="CS34" s="127"/>
      <c r="CT34" s="60" t="e">
        <f t="shared" si="22"/>
        <v>#N/A</v>
      </c>
      <c r="CU34" s="75"/>
      <c r="CV34" s="60">
        <f t="shared" si="15"/>
        <v>0</v>
      </c>
      <c r="CW34" s="50"/>
      <c r="CX34" s="89"/>
      <c r="CY34" s="128"/>
      <c r="CZ34" s="81">
        <f t="shared" si="26"/>
        <v>0</v>
      </c>
      <c r="DA34" s="71"/>
    </row>
    <row r="35" spans="1:105">
      <c r="A35" s="63">
        <f>+'1 Provider Wrap Request'!A33</f>
        <v>0</v>
      </c>
      <c r="B35" s="42" t="e">
        <f>VLOOKUP(A35,'Services and Codes'!A$1:B55,2,FALSE)</f>
        <v>#N/A</v>
      </c>
      <c r="C35" s="64">
        <f>+'1 Provider Wrap Request'!C34</f>
        <v>0</v>
      </c>
      <c r="D35" s="65" t="str">
        <f>IF(+'1 Provider Wrap Request'!D34&gt;0,'1 Provider Wrap Request'!D34,"N/A")</f>
        <v>N/A</v>
      </c>
      <c r="E35" s="65" t="str">
        <f>IF(+'1 Provider Wrap Request'!E34&gt;0,'1 Provider Wrap Request'!E34,"N/A")</f>
        <v>N/A</v>
      </c>
      <c r="F35" s="66">
        <f>+'1 Provider Wrap Request'!F34</f>
        <v>0</v>
      </c>
      <c r="G35" s="66"/>
      <c r="H35" s="67">
        <f>+'1 Provider Wrap Request'!H34</f>
        <v>0</v>
      </c>
      <c r="I35" s="77" t="e">
        <f>VLOOKUP(H35,Tasks!C$2:G$3,3,FALSE)</f>
        <v>#N/A</v>
      </c>
      <c r="J35" s="67">
        <f>+'1 Provider Wrap Request'!K34</f>
        <v>0</v>
      </c>
      <c r="K35" s="67">
        <f>+'1 Provider Wrap Request'!L34</f>
        <v>0</v>
      </c>
      <c r="L35" s="67"/>
      <c r="M35" s="78">
        <f>+'2 Div. Approval of Wrap Request'!N34</f>
        <v>0</v>
      </c>
      <c r="N35" s="79">
        <f>+'2 Div. Approval of Wrap Request'!O34</f>
        <v>0</v>
      </c>
      <c r="O35" s="71"/>
      <c r="P35" s="175"/>
      <c r="Q35" s="176"/>
      <c r="R35" s="176"/>
      <c r="S35" s="177"/>
      <c r="T35" s="83"/>
      <c r="U35" s="178" t="e">
        <f>+'2 Div. Approval of Wrap Request'!I34</f>
        <v>#N/A</v>
      </c>
      <c r="V35" s="37"/>
      <c r="W35" s="60" t="e">
        <f t="shared" si="17"/>
        <v>#N/A</v>
      </c>
      <c r="X35" s="75"/>
      <c r="Y35" s="60">
        <f t="shared" si="0"/>
        <v>0</v>
      </c>
      <c r="Z35" s="50"/>
      <c r="AA35" s="89"/>
      <c r="AB35" s="128"/>
      <c r="AC35" s="81">
        <f t="shared" si="1"/>
        <v>0</v>
      </c>
      <c r="AD35" s="71"/>
      <c r="AE35" s="89"/>
      <c r="AF35" s="135"/>
      <c r="AG35" s="135"/>
      <c r="AH35" s="50"/>
      <c r="AI35" s="127"/>
      <c r="AJ35" s="80" t="e">
        <f t="shared" si="2"/>
        <v>#N/A</v>
      </c>
      <c r="AK35" s="127"/>
      <c r="AL35" s="60" t="e">
        <f t="shared" si="18"/>
        <v>#N/A</v>
      </c>
      <c r="AM35" s="75"/>
      <c r="AN35" s="60">
        <f t="shared" si="3"/>
        <v>0</v>
      </c>
      <c r="AO35" s="50"/>
      <c r="AP35" s="89"/>
      <c r="AQ35" s="128"/>
      <c r="AR35" s="81">
        <f t="shared" si="4"/>
        <v>0</v>
      </c>
      <c r="AS35" s="71"/>
      <c r="AT35" s="89"/>
      <c r="AU35" s="135"/>
      <c r="AV35" s="135"/>
      <c r="AW35" s="50"/>
      <c r="AX35" s="127"/>
      <c r="AY35" s="80" t="e">
        <f t="shared" si="5"/>
        <v>#N/A</v>
      </c>
      <c r="AZ35" s="127"/>
      <c r="BA35" s="60" t="e">
        <f t="shared" si="19"/>
        <v>#N/A</v>
      </c>
      <c r="BB35" s="75"/>
      <c r="BC35" s="60">
        <f t="shared" si="6"/>
        <v>0</v>
      </c>
      <c r="BD35" s="50"/>
      <c r="BE35" s="89"/>
      <c r="BF35" s="128"/>
      <c r="BG35" s="81">
        <f t="shared" si="23"/>
        <v>0</v>
      </c>
      <c r="BH35" s="71"/>
      <c r="BI35" s="89"/>
      <c r="BJ35" s="135"/>
      <c r="BK35" s="135"/>
      <c r="BL35" s="50"/>
      <c r="BM35" s="127"/>
      <c r="BN35" s="80" t="e">
        <f t="shared" si="8"/>
        <v>#N/A</v>
      </c>
      <c r="BO35" s="127"/>
      <c r="BP35" s="60" t="e">
        <f t="shared" si="20"/>
        <v>#N/A</v>
      </c>
      <c r="BQ35" s="75"/>
      <c r="BR35" s="60">
        <f t="shared" si="9"/>
        <v>0</v>
      </c>
      <c r="BS35" s="50"/>
      <c r="BT35" s="89"/>
      <c r="BU35" s="128"/>
      <c r="BV35" s="81">
        <f t="shared" si="24"/>
        <v>0</v>
      </c>
      <c r="BW35" s="71"/>
      <c r="BX35" s="89"/>
      <c r="BY35" s="135"/>
      <c r="BZ35" s="135"/>
      <c r="CA35" s="50"/>
      <c r="CB35" s="127"/>
      <c r="CC35" s="80" t="e">
        <f t="shared" si="11"/>
        <v>#N/A</v>
      </c>
      <c r="CD35" s="127"/>
      <c r="CE35" s="60" t="e">
        <f t="shared" si="21"/>
        <v>#N/A</v>
      </c>
      <c r="CF35" s="75"/>
      <c r="CG35" s="60">
        <f t="shared" si="12"/>
        <v>0</v>
      </c>
      <c r="CH35" s="50"/>
      <c r="CI35" s="89"/>
      <c r="CJ35" s="128"/>
      <c r="CK35" s="81">
        <f t="shared" si="25"/>
        <v>0</v>
      </c>
      <c r="CL35" s="71"/>
      <c r="CM35" s="89"/>
      <c r="CN35" s="135"/>
      <c r="CO35" s="135"/>
      <c r="CP35" s="50"/>
      <c r="CQ35" s="127"/>
      <c r="CR35" s="80" t="e">
        <f t="shared" si="14"/>
        <v>#N/A</v>
      </c>
      <c r="CS35" s="127"/>
      <c r="CT35" s="60" t="e">
        <f t="shared" si="22"/>
        <v>#N/A</v>
      </c>
      <c r="CU35" s="75"/>
      <c r="CV35" s="60">
        <f t="shared" si="15"/>
        <v>0</v>
      </c>
      <c r="CW35" s="50"/>
      <c r="CX35" s="89"/>
      <c r="CY35" s="128"/>
      <c r="CZ35" s="81">
        <f t="shared" si="26"/>
        <v>0</v>
      </c>
      <c r="DA35" s="71"/>
    </row>
    <row r="36" spans="1:105" ht="15.75" thickBot="1">
      <c r="A36" s="158" t="s">
        <v>184</v>
      </c>
      <c r="B36" s="42"/>
      <c r="C36" s="42"/>
      <c r="D36" s="57">
        <f>MIN(D24:D35)</f>
        <v>0</v>
      </c>
      <c r="E36" s="57">
        <f>MAX(E24:E35)</f>
        <v>0</v>
      </c>
      <c r="F36" s="58" t="e">
        <f>SUM(F24:F35)</f>
        <v>#REF!</v>
      </c>
      <c r="G36" s="44"/>
      <c r="H36" s="129"/>
      <c r="I36" s="129"/>
      <c r="J36" s="129"/>
      <c r="K36" s="129"/>
      <c r="L36" s="58" t="e">
        <f>SUM(L24:L35)</f>
        <v>#N/A</v>
      </c>
      <c r="M36" s="58">
        <f>SUM(M24:M35)</f>
        <v>0</v>
      </c>
      <c r="N36" s="129"/>
      <c r="O36" s="71"/>
      <c r="P36" s="58">
        <f>SUM(P24:P35)</f>
        <v>0</v>
      </c>
      <c r="Q36" s="57">
        <f>MIN(Q24:Q35)</f>
        <v>0</v>
      </c>
      <c r="R36" s="57">
        <f>MAX(R24:R35)</f>
        <v>0</v>
      </c>
      <c r="S36" s="42"/>
      <c r="T36" s="42"/>
      <c r="U36" s="42"/>
      <c r="V36" s="42"/>
      <c r="W36" s="42"/>
      <c r="X36" s="42"/>
      <c r="Y36" s="58">
        <f>SUM(Y24:Y35)</f>
        <v>0</v>
      </c>
      <c r="Z36" s="50"/>
      <c r="AA36" s="58">
        <f>SUM(AA24:AA35)</f>
        <v>0</v>
      </c>
      <c r="AB36" s="42"/>
      <c r="AC36" s="58">
        <f>SUM(AC24:AC35)</f>
        <v>0</v>
      </c>
      <c r="AD36" s="71"/>
      <c r="AE36" s="58">
        <f>SUM(AE24:AE35)</f>
        <v>0</v>
      </c>
      <c r="AF36" s="57">
        <f>MIN(AF24:AF35)</f>
        <v>0</v>
      </c>
      <c r="AG36" s="57">
        <f>MAX(AG24:AG35)</f>
        <v>0</v>
      </c>
      <c r="AH36" s="42"/>
      <c r="AI36" s="42"/>
      <c r="AJ36" s="42"/>
      <c r="AK36" s="42"/>
      <c r="AL36" s="42"/>
      <c r="AM36" s="42"/>
      <c r="AN36" s="58">
        <f>SUM(AN24:AN35)</f>
        <v>0</v>
      </c>
      <c r="AO36" s="50"/>
      <c r="AP36" s="58">
        <f>SUM(AP24:AP35)</f>
        <v>0</v>
      </c>
      <c r="AQ36" s="42"/>
      <c r="AR36" s="58">
        <f>SUM(AR24:AR35)</f>
        <v>0</v>
      </c>
      <c r="AS36" s="71"/>
      <c r="AT36" s="58">
        <f>SUM(AT24:AT35)</f>
        <v>0</v>
      </c>
      <c r="AU36" s="57">
        <f>MIN(AU24:AU35)</f>
        <v>0</v>
      </c>
      <c r="AV36" s="57">
        <f>MAX(AV24:AV35)</f>
        <v>0</v>
      </c>
      <c r="AW36" s="42"/>
      <c r="AX36" s="42"/>
      <c r="AY36" s="42"/>
      <c r="AZ36" s="42"/>
      <c r="BA36" s="42"/>
      <c r="BB36" s="42"/>
      <c r="BC36" s="58">
        <f>SUM(BC24:BC35)</f>
        <v>0</v>
      </c>
      <c r="BD36" s="50"/>
      <c r="BE36" s="58">
        <f>SUM(BE24:BE35)</f>
        <v>0</v>
      </c>
      <c r="BF36" s="42"/>
      <c r="BG36" s="58">
        <f>SUM(BG24:BG35)</f>
        <v>0</v>
      </c>
      <c r="BH36" s="71"/>
      <c r="BI36" s="58">
        <f>SUM(BI24:BI35)</f>
        <v>0</v>
      </c>
      <c r="BJ36" s="57">
        <f>MIN(BJ24:BJ35)</f>
        <v>0</v>
      </c>
      <c r="BK36" s="57">
        <f>MAX(BK24:BK35)</f>
        <v>0</v>
      </c>
      <c r="BL36" s="42"/>
      <c r="BM36" s="42"/>
      <c r="BN36" s="42"/>
      <c r="BO36" s="42"/>
      <c r="BP36" s="42"/>
      <c r="BQ36" s="42"/>
      <c r="BR36" s="58">
        <f>SUM(BR24:BR35)</f>
        <v>0</v>
      </c>
      <c r="BS36" s="50"/>
      <c r="BT36" s="58">
        <f>SUM(BT24:BT35)</f>
        <v>0</v>
      </c>
      <c r="BU36" s="42"/>
      <c r="BV36" s="58">
        <f>SUM(BV24:BV35)</f>
        <v>0</v>
      </c>
      <c r="BW36" s="71"/>
      <c r="BX36" s="58">
        <f>SUM(BX24:BX35)</f>
        <v>0</v>
      </c>
      <c r="BY36" s="57">
        <f>MIN(BY24:BY35)</f>
        <v>0</v>
      </c>
      <c r="BZ36" s="57">
        <f>MAX(BZ24:BZ35)</f>
        <v>0</v>
      </c>
      <c r="CA36" s="42"/>
      <c r="CB36" s="42"/>
      <c r="CC36" s="42"/>
      <c r="CD36" s="42"/>
      <c r="CE36" s="42"/>
      <c r="CF36" s="42"/>
      <c r="CG36" s="58">
        <f>SUM(CG24:CG35)</f>
        <v>0</v>
      </c>
      <c r="CH36" s="50"/>
      <c r="CI36" s="58">
        <f>SUM(CI24:CI35)</f>
        <v>0</v>
      </c>
      <c r="CJ36" s="42"/>
      <c r="CK36" s="58">
        <f>SUM(CK24:CK35)</f>
        <v>0</v>
      </c>
      <c r="CL36" s="71"/>
      <c r="CM36" s="58">
        <f>SUM(CM24:CM35)</f>
        <v>0</v>
      </c>
      <c r="CN36" s="57">
        <f>MIN(CN24:CN35)</f>
        <v>0</v>
      </c>
      <c r="CO36" s="57">
        <f>MAX(CO24:CO35)</f>
        <v>0</v>
      </c>
      <c r="CP36" s="42"/>
      <c r="CQ36" s="42"/>
      <c r="CR36" s="42"/>
      <c r="CS36" s="42"/>
      <c r="CT36" s="42"/>
      <c r="CU36" s="42"/>
      <c r="CV36" s="58">
        <f>SUM(CV24:CV35)</f>
        <v>0</v>
      </c>
      <c r="CW36" s="50"/>
      <c r="CX36" s="58">
        <f>SUM(CX24:CX35)</f>
        <v>0</v>
      </c>
      <c r="CY36" s="42"/>
      <c r="CZ36" s="58">
        <f>SUM(CZ24:CZ35)</f>
        <v>0</v>
      </c>
      <c r="DA36" s="71"/>
    </row>
    <row r="37" spans="1:105" ht="15.75" thickTop="1">
      <c r="A37" s="42"/>
      <c r="B37" s="42"/>
      <c r="C37" s="42"/>
      <c r="D37" s="46"/>
      <c r="E37" s="47"/>
      <c r="F37" s="42"/>
      <c r="G37" s="44"/>
      <c r="H37" s="129"/>
      <c r="I37" s="42"/>
      <c r="J37" s="42"/>
      <c r="K37" s="44"/>
      <c r="L37" s="42"/>
      <c r="M37" s="60"/>
      <c r="N37" s="129"/>
      <c r="O37" s="71"/>
      <c r="P37" s="60"/>
      <c r="Q37" s="60"/>
      <c r="R37" s="60"/>
      <c r="S37" s="42"/>
      <c r="T37" s="42"/>
      <c r="U37" s="42"/>
      <c r="V37" s="42"/>
      <c r="W37" s="42"/>
      <c r="X37" s="42"/>
      <c r="Y37" s="42"/>
      <c r="Z37" s="50"/>
      <c r="AA37" s="60"/>
      <c r="AB37" s="129"/>
      <c r="AC37" s="129"/>
      <c r="AD37" s="71"/>
      <c r="AE37" s="60"/>
      <c r="AF37" s="60"/>
      <c r="AG37" s="60"/>
      <c r="AH37" s="42"/>
      <c r="AI37" s="42"/>
      <c r="AJ37" s="42"/>
      <c r="AK37" s="42"/>
      <c r="AL37" s="42"/>
      <c r="AM37" s="42"/>
      <c r="AN37" s="42"/>
      <c r="AO37" s="50"/>
      <c r="AP37" s="60"/>
      <c r="AQ37" s="129"/>
      <c r="AR37" s="129"/>
      <c r="AS37" s="71"/>
      <c r="AT37" s="60"/>
      <c r="AU37" s="60"/>
      <c r="AV37" s="60"/>
      <c r="AW37" s="42"/>
      <c r="AX37" s="42"/>
      <c r="AY37" s="42"/>
      <c r="AZ37" s="42"/>
      <c r="BA37" s="42"/>
      <c r="BB37" s="42"/>
      <c r="BC37" s="42"/>
      <c r="BD37" s="50"/>
      <c r="BE37" s="60"/>
      <c r="BF37" s="129"/>
      <c r="BG37" s="129"/>
      <c r="BH37" s="71"/>
      <c r="BI37" s="60"/>
      <c r="BJ37" s="60"/>
      <c r="BK37" s="60"/>
      <c r="BL37" s="42"/>
      <c r="BM37" s="42"/>
      <c r="BN37" s="42"/>
      <c r="BO37" s="42"/>
      <c r="BP37" s="42"/>
      <c r="BQ37" s="42"/>
      <c r="BR37" s="42"/>
      <c r="BS37" s="50"/>
      <c r="BT37" s="60"/>
      <c r="BU37" s="129"/>
      <c r="BV37" s="129"/>
      <c r="BW37" s="71"/>
      <c r="BX37" s="60"/>
      <c r="BY37" s="60"/>
      <c r="BZ37" s="60"/>
      <c r="CA37" s="42"/>
      <c r="CB37" s="42"/>
      <c r="CC37" s="42"/>
      <c r="CD37" s="42"/>
      <c r="CE37" s="42"/>
      <c r="CF37" s="42"/>
      <c r="CG37" s="42"/>
      <c r="CH37" s="50"/>
      <c r="CI37" s="60"/>
      <c r="CJ37" s="129"/>
      <c r="CK37" s="129"/>
      <c r="CL37" s="71"/>
      <c r="CM37" s="60"/>
      <c r="CN37" s="60"/>
      <c r="CO37" s="60"/>
      <c r="CP37" s="42"/>
      <c r="CQ37" s="42"/>
      <c r="CR37" s="42"/>
      <c r="CS37" s="42"/>
      <c r="CT37" s="42"/>
      <c r="CU37" s="42"/>
      <c r="CV37" s="42"/>
      <c r="CW37" s="50"/>
      <c r="CX37" s="60"/>
      <c r="CY37" s="129"/>
      <c r="CZ37" s="129"/>
      <c r="DA37" s="71"/>
    </row>
    <row r="38" spans="1:105" ht="45">
      <c r="A38" s="42"/>
      <c r="B38" s="61" t="s">
        <v>186</v>
      </c>
      <c r="C38" s="52" t="s">
        <v>187</v>
      </c>
      <c r="D38" s="46"/>
      <c r="E38" s="47"/>
      <c r="F38" s="42"/>
      <c r="G38" s="44"/>
      <c r="H38" s="129"/>
      <c r="I38" s="42"/>
      <c r="J38" s="42"/>
      <c r="K38" s="44"/>
      <c r="L38" s="42"/>
      <c r="M38" s="60"/>
      <c r="N38" s="52" t="s">
        <v>187</v>
      </c>
      <c r="O38" s="71"/>
      <c r="P38" s="60"/>
      <c r="Q38" s="60"/>
      <c r="R38" s="60"/>
      <c r="S38" s="42"/>
      <c r="T38" s="42"/>
      <c r="U38" s="42"/>
      <c r="V38" s="42"/>
      <c r="W38" s="42"/>
      <c r="X38" s="42"/>
      <c r="Y38" s="42"/>
      <c r="Z38" s="50"/>
      <c r="AA38" s="61" t="s">
        <v>381</v>
      </c>
      <c r="AB38" s="52" t="s">
        <v>187</v>
      </c>
      <c r="AC38" s="52"/>
      <c r="AD38" s="71"/>
      <c r="AE38" s="60"/>
      <c r="AF38" s="60"/>
      <c r="AG38" s="60"/>
      <c r="AH38" s="42"/>
      <c r="AI38" s="42"/>
      <c r="AJ38" s="42"/>
      <c r="AK38" s="42"/>
      <c r="AL38" s="42"/>
      <c r="AM38" s="42"/>
      <c r="AN38" s="42"/>
      <c r="AO38" s="50"/>
      <c r="AP38" s="61" t="s">
        <v>186</v>
      </c>
      <c r="AQ38" s="52" t="s">
        <v>187</v>
      </c>
      <c r="AR38" s="52"/>
      <c r="AS38" s="71"/>
      <c r="AT38" s="60"/>
      <c r="AU38" s="60"/>
      <c r="AV38" s="60"/>
      <c r="AW38" s="42"/>
      <c r="AX38" s="42"/>
      <c r="AY38" s="42"/>
      <c r="AZ38" s="42"/>
      <c r="BA38" s="42"/>
      <c r="BB38" s="42"/>
      <c r="BC38" s="42"/>
      <c r="BD38" s="50"/>
      <c r="BE38" s="61" t="s">
        <v>186</v>
      </c>
      <c r="BF38" s="52" t="s">
        <v>187</v>
      </c>
      <c r="BG38" s="52"/>
      <c r="BH38" s="71"/>
      <c r="BI38" s="60"/>
      <c r="BJ38" s="60"/>
      <c r="BK38" s="60"/>
      <c r="BL38" s="42"/>
      <c r="BM38" s="42"/>
      <c r="BN38" s="42"/>
      <c r="BO38" s="42"/>
      <c r="BP38" s="42"/>
      <c r="BQ38" s="42"/>
      <c r="BR38" s="42"/>
      <c r="BS38" s="50"/>
      <c r="BT38" s="61" t="s">
        <v>186</v>
      </c>
      <c r="BU38" s="52" t="s">
        <v>187</v>
      </c>
      <c r="BV38" s="52"/>
      <c r="BW38" s="71"/>
      <c r="BX38" s="60"/>
      <c r="BY38" s="60"/>
      <c r="BZ38" s="60"/>
      <c r="CA38" s="42"/>
      <c r="CB38" s="42"/>
      <c r="CC38" s="42"/>
      <c r="CD38" s="42"/>
      <c r="CE38" s="42"/>
      <c r="CF38" s="42"/>
      <c r="CG38" s="42"/>
      <c r="CH38" s="50"/>
      <c r="CI38" s="61" t="s">
        <v>186</v>
      </c>
      <c r="CJ38" s="52" t="s">
        <v>187</v>
      </c>
      <c r="CK38" s="52"/>
      <c r="CL38" s="71"/>
      <c r="CM38" s="60"/>
      <c r="CN38" s="60"/>
      <c r="CO38" s="60"/>
      <c r="CP38" s="42"/>
      <c r="CQ38" s="42"/>
      <c r="CR38" s="42"/>
      <c r="CS38" s="42"/>
      <c r="CT38" s="42"/>
      <c r="CU38" s="42"/>
      <c r="CV38" s="42"/>
      <c r="CW38" s="50"/>
      <c r="CX38" s="61" t="s">
        <v>186</v>
      </c>
      <c r="CY38" s="52" t="s">
        <v>187</v>
      </c>
      <c r="CZ38" s="52"/>
      <c r="DA38" s="71"/>
    </row>
    <row r="39" spans="1:105" ht="15.75">
      <c r="A39" s="59"/>
      <c r="B39" s="82">
        <f>+'2 Div. Approval of Wrap Request'!N38</f>
        <v>0</v>
      </c>
      <c r="C39" s="64">
        <f>+'2 Div. Approval of Wrap Request'!O38</f>
        <v>0</v>
      </c>
      <c r="D39" s="46"/>
      <c r="E39" s="47"/>
      <c r="F39" s="42"/>
      <c r="G39" s="44"/>
      <c r="H39" s="129"/>
      <c r="I39" s="42"/>
      <c r="J39" s="42"/>
      <c r="K39" s="44"/>
      <c r="L39" s="42"/>
      <c r="M39" s="60"/>
      <c r="N39" s="68"/>
      <c r="O39" s="71"/>
      <c r="P39" s="60"/>
      <c r="Q39" s="60"/>
      <c r="R39" s="60"/>
      <c r="S39" s="42"/>
      <c r="T39" s="42"/>
      <c r="U39" s="42"/>
      <c r="V39" s="42"/>
      <c r="W39" s="42"/>
      <c r="X39" s="42"/>
      <c r="Y39" s="42"/>
      <c r="Z39" s="50"/>
      <c r="AA39" s="90"/>
      <c r="AB39" s="128"/>
      <c r="AC39" s="91"/>
      <c r="AD39" s="71"/>
      <c r="AE39" s="60"/>
      <c r="AF39" s="60"/>
      <c r="AG39" s="60"/>
      <c r="AH39" s="42"/>
      <c r="AI39" s="42"/>
      <c r="AJ39" s="42"/>
      <c r="AK39" s="42"/>
      <c r="AL39" s="42"/>
      <c r="AM39" s="42"/>
      <c r="AN39" s="42"/>
      <c r="AO39" s="50"/>
      <c r="AP39" s="90"/>
      <c r="AQ39" s="91"/>
      <c r="AR39" s="91"/>
      <c r="AS39" s="71"/>
      <c r="AT39" s="60"/>
      <c r="AU39" s="60"/>
      <c r="AV39" s="60"/>
      <c r="AW39" s="42"/>
      <c r="AX39" s="42"/>
      <c r="AY39" s="42"/>
      <c r="AZ39" s="42"/>
      <c r="BA39" s="42"/>
      <c r="BB39" s="42"/>
      <c r="BC39" s="42"/>
      <c r="BD39" s="50"/>
      <c r="BE39" s="90"/>
      <c r="BF39" s="91"/>
      <c r="BG39" s="91"/>
      <c r="BH39" s="71"/>
      <c r="BI39" s="60"/>
      <c r="BJ39" s="60"/>
      <c r="BK39" s="60"/>
      <c r="BL39" s="42"/>
      <c r="BM39" s="42"/>
      <c r="BN39" s="42"/>
      <c r="BO39" s="42"/>
      <c r="BP39" s="42"/>
      <c r="BQ39" s="42"/>
      <c r="BR39" s="42"/>
      <c r="BS39" s="50"/>
      <c r="BT39" s="90"/>
      <c r="BU39" s="91"/>
      <c r="BV39" s="91"/>
      <c r="BW39" s="71"/>
      <c r="BX39" s="60"/>
      <c r="BY39" s="60"/>
      <c r="BZ39" s="60"/>
      <c r="CA39" s="42"/>
      <c r="CB39" s="42"/>
      <c r="CC39" s="42"/>
      <c r="CD39" s="42"/>
      <c r="CE39" s="42"/>
      <c r="CF39" s="42"/>
      <c r="CG39" s="42"/>
      <c r="CH39" s="50"/>
      <c r="CI39" s="90"/>
      <c r="CJ39" s="91"/>
      <c r="CK39" s="91"/>
      <c r="CL39" s="71"/>
      <c r="CM39" s="60"/>
      <c r="CN39" s="60"/>
      <c r="CO39" s="60"/>
      <c r="CP39" s="42"/>
      <c r="CQ39" s="42"/>
      <c r="CR39" s="42"/>
      <c r="CS39" s="42"/>
      <c r="CT39" s="42"/>
      <c r="CU39" s="42"/>
      <c r="CV39" s="42"/>
      <c r="CW39" s="50"/>
      <c r="CX39" s="90"/>
      <c r="CY39" s="91"/>
      <c r="CZ39" s="91"/>
      <c r="DA39" s="71"/>
    </row>
    <row r="40" spans="1:105" ht="24" customHeight="1">
      <c r="A40" s="173" t="s">
        <v>387</v>
      </c>
      <c r="B40" s="42"/>
      <c r="C40" s="42"/>
      <c r="D40" s="46"/>
      <c r="E40" s="47"/>
      <c r="F40" s="42"/>
      <c r="G40" s="44"/>
      <c r="H40" s="129"/>
      <c r="I40" s="42"/>
      <c r="J40" s="42"/>
      <c r="K40" s="44"/>
      <c r="L40" s="42"/>
      <c r="M40" s="60"/>
      <c r="N40" s="129"/>
      <c r="O40" s="71"/>
      <c r="P40" s="60"/>
      <c r="Q40" s="60"/>
      <c r="R40" s="60"/>
      <c r="S40" s="42"/>
      <c r="T40" s="42"/>
      <c r="U40" s="42"/>
      <c r="V40" s="42"/>
      <c r="W40" s="42"/>
      <c r="X40" s="42"/>
      <c r="Y40" s="42"/>
      <c r="Z40" s="50"/>
      <c r="AA40" s="60"/>
      <c r="AB40" s="129"/>
      <c r="AC40" s="129"/>
      <c r="AD40" s="71"/>
      <c r="AE40" s="60"/>
      <c r="AF40" s="60"/>
      <c r="AG40" s="60"/>
      <c r="AH40" s="42"/>
      <c r="AI40" s="42"/>
      <c r="AJ40" s="42"/>
      <c r="AK40" s="42"/>
      <c r="AL40" s="42"/>
      <c r="AM40" s="42"/>
      <c r="AN40" s="42"/>
      <c r="AO40" s="50"/>
      <c r="AP40" s="60"/>
      <c r="AQ40" s="129"/>
      <c r="AR40" s="129"/>
      <c r="AS40" s="71"/>
      <c r="AT40" s="60"/>
      <c r="AU40" s="60"/>
      <c r="AV40" s="60"/>
      <c r="AW40" s="42"/>
      <c r="AX40" s="42"/>
      <c r="AY40" s="42"/>
      <c r="AZ40" s="42"/>
      <c r="BA40" s="42"/>
      <c r="BB40" s="42"/>
      <c r="BC40" s="42"/>
      <c r="BD40" s="50"/>
      <c r="BE40" s="60"/>
      <c r="BF40" s="129"/>
      <c r="BG40" s="129"/>
      <c r="BH40" s="71"/>
      <c r="BI40" s="60"/>
      <c r="BJ40" s="60"/>
      <c r="BK40" s="60"/>
      <c r="BL40" s="42"/>
      <c r="BM40" s="42"/>
      <c r="BN40" s="42"/>
      <c r="BO40" s="42"/>
      <c r="BP40" s="42"/>
      <c r="BQ40" s="42"/>
      <c r="BR40" s="42"/>
      <c r="BS40" s="50"/>
      <c r="BT40" s="60"/>
      <c r="BU40" s="129"/>
      <c r="BV40" s="129"/>
      <c r="BW40" s="71"/>
      <c r="BX40" s="60"/>
      <c r="BY40" s="60"/>
      <c r="BZ40" s="60"/>
      <c r="CA40" s="42"/>
      <c r="CB40" s="42"/>
      <c r="CC40" s="42"/>
      <c r="CD40" s="42"/>
      <c r="CE40" s="42"/>
      <c r="CF40" s="42"/>
      <c r="CG40" s="42"/>
      <c r="CH40" s="50"/>
      <c r="CI40" s="60"/>
      <c r="CJ40" s="129"/>
      <c r="CK40" s="129"/>
      <c r="CL40" s="71"/>
      <c r="CM40" s="60"/>
      <c r="CN40" s="60"/>
      <c r="CO40" s="60"/>
      <c r="CP40" s="42"/>
      <c r="CQ40" s="42"/>
      <c r="CR40" s="42"/>
      <c r="CS40" s="42"/>
      <c r="CT40" s="42"/>
      <c r="CU40" s="42"/>
      <c r="CV40" s="42"/>
      <c r="CW40" s="50"/>
      <c r="CX40" s="60"/>
      <c r="CY40" s="129"/>
      <c r="CZ40" s="129"/>
      <c r="DA40" s="71"/>
    </row>
  </sheetData>
  <sheetProtection algorithmName="SHA-512" hashValue="FWvsIEy4aOGqRBoVBbg2jP0ODLZAmoXn7RW/urffRABVX8vYbL8zTXFX3RsS/gvkNK+y3cXayOiiLr56yYNplQ==" saltValue="OO5mRdwICeCshF/Q2aoDBA==" spinCount="100000" sheet="1" objects="1" scenarios="1"/>
  <mergeCells count="47">
    <mergeCell ref="A5:B5"/>
    <mergeCell ref="A6:B6"/>
    <mergeCell ref="A11:B11"/>
    <mergeCell ref="P21:Y21"/>
    <mergeCell ref="Y15:AA15"/>
    <mergeCell ref="A17:C17"/>
    <mergeCell ref="A18:C18"/>
    <mergeCell ref="D18:E18"/>
    <mergeCell ref="Y16:AA16"/>
    <mergeCell ref="P16:X16"/>
    <mergeCell ref="CB22:CE22"/>
    <mergeCell ref="CR20:CZ20"/>
    <mergeCell ref="CM21:CV21"/>
    <mergeCell ref="CX21:CZ21"/>
    <mergeCell ref="CQ22:CT22"/>
    <mergeCell ref="CC20:CK20"/>
    <mergeCell ref="BX21:CG21"/>
    <mergeCell ref="CI21:CK21"/>
    <mergeCell ref="AI22:AL22"/>
    <mergeCell ref="AA21:AC21"/>
    <mergeCell ref="AX22:BA22"/>
    <mergeCell ref="BN20:BV20"/>
    <mergeCell ref="BI21:BR21"/>
    <mergeCell ref="BT21:BV21"/>
    <mergeCell ref="BM22:BP22"/>
    <mergeCell ref="AY20:BG20"/>
    <mergeCell ref="AT21:BC21"/>
    <mergeCell ref="BE21:BG21"/>
    <mergeCell ref="AP21:AR21"/>
    <mergeCell ref="AJ20:AR20"/>
    <mergeCell ref="AE21:AN21"/>
    <mergeCell ref="H22:L22"/>
    <mergeCell ref="T22:W22"/>
    <mergeCell ref="U20:AC20"/>
    <mergeCell ref="A1:X1"/>
    <mergeCell ref="P2:Q2"/>
    <mergeCell ref="A21:M21"/>
    <mergeCell ref="P3:X14"/>
    <mergeCell ref="P15:X15"/>
    <mergeCell ref="A14:B14"/>
    <mergeCell ref="A2:B2"/>
    <mergeCell ref="A8:B8"/>
    <mergeCell ref="A13:B13"/>
    <mergeCell ref="A15:B15"/>
    <mergeCell ref="F2:H2"/>
    <mergeCell ref="A9:B9"/>
    <mergeCell ref="A3:B3"/>
  </mergeCells>
  <dataValidations count="5">
    <dataValidation type="whole" operator="lessThanOrEqual" allowBlank="1" showInputMessage="1" showErrorMessage="1" error="Value must be less than or equal to request." sqref="M24:N35" xr:uid="{00000000-0002-0000-0300-000000000000}">
      <formula1>F24</formula1>
    </dataValidation>
    <dataValidation type="list" allowBlank="1" showInputMessage="1" showErrorMessage="1" sqref="DB21:XFD21" xr:uid="{00000000-0002-0000-0300-000001000000}">
      <formula1>#REF!</formula1>
    </dataValidation>
    <dataValidation type="custom" allowBlank="1" showInputMessage="1" showErrorMessage="1" error="Value must be less than or equal to preceeding column." sqref="AA24:AA35 AP24:AP35 BE24:BE35 BT24:BT35 CI24:CI35 CX24:CX35 AA39 AP39 BE39 BT39 CI39 CX39" xr:uid="{00000000-0002-0000-0300-000002000000}">
      <formula1>AA24&lt;=Y24</formula1>
    </dataValidation>
    <dataValidation type="whole" operator="lessThanOrEqual" allowBlank="1" showInputMessage="1" showErrorMessage="1" error="Value must be less than or equal to amount approved." sqref="P24:P35" xr:uid="{00000000-0002-0000-0300-000003000000}">
      <formula1>M24</formula1>
    </dataValidation>
    <dataValidation type="whole" operator="lessThanOrEqual" allowBlank="1" showInputMessage="1" showErrorMessage="1" error="Value must be less than or equal to balance of originally approved request remaining available." sqref="AE24:AE35 AT24:AT35 BI24:BI35 BX24:BX35 CM24:CM35" xr:uid="{00000000-0002-0000-0300-000004000000}">
      <formula1>AC24</formula1>
    </dataValidation>
  </dataValidations>
  <pageMargins left="0.25" right="0.25" top="0.75" bottom="0.75" header="0.3" footer="0.3"/>
  <pageSetup paperSize="5" scale="68" fitToWidth="0" orientation="landscape" r:id="rId1"/>
  <headerFooter>
    <oddFooter>&amp;LTAB # &amp;A&amp;RPage # &amp;P of &amp;N</oddFooter>
  </headerFooter>
  <colBreaks count="2" manualBreakCount="2">
    <brk id="44" max="1048575" man="1"/>
    <brk id="59" max="1048575" man="1"/>
  </colBreaks>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5000000}">
          <x14:formula1>
            <xm:f>'Services and Codes'!$A$1:$A$9</xm:f>
          </x14:formula1>
          <xm:sqref>E66</xm:sqref>
        </x14:dataValidation>
        <x14:dataValidation type="list" allowBlank="1" showInputMessage="1" showErrorMessage="1" xr:uid="{00000000-0002-0000-0300-000006000000}">
          <x14:formula1>
            <xm:f>'Services and Codes'!$A$1:$A$44</xm:f>
          </x14:formula1>
          <xm:sqref>E37:E65</xm:sqref>
        </x14:dataValidation>
        <x14:dataValidation type="list" allowBlank="1" showInputMessage="1" showErrorMessage="1" xr:uid="{00000000-0002-0000-0300-000007000000}">
          <x14:formula1>
            <xm:f>Tasks!#REF!</xm:f>
          </x14:formula1>
          <xm:sqref>H24:H35</xm:sqref>
        </x14:dataValidation>
        <x14:dataValidation type="list" allowBlank="1" showInputMessage="1" showErrorMessage="1" xr:uid="{00000000-0002-0000-0300-000008000000}">
          <x14:formula1>
            <xm:f>'Services and Codes'!$AE$1:$AE$2</xm:f>
          </x14:formula1>
          <xm:sqref>F17:M17 D11:O11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21"/>
  <sheetViews>
    <sheetView workbookViewId="0">
      <selection activeCell="A22" sqref="A22"/>
    </sheetView>
  </sheetViews>
  <sheetFormatPr defaultRowHeight="15"/>
  <cols>
    <col min="1" max="1" width="43.28515625" customWidth="1"/>
    <col min="2" max="2" width="9.140625" style="34"/>
  </cols>
  <sheetData>
    <row r="1" spans="1:5" s="32" customFormat="1">
      <c r="A1" s="32" t="s">
        <v>215</v>
      </c>
      <c r="B1" s="33" t="s">
        <v>266</v>
      </c>
    </row>
    <row r="2" spans="1:5">
      <c r="A2" s="92" t="s">
        <v>194</v>
      </c>
      <c r="B2" s="93">
        <v>36.840000000000003</v>
      </c>
    </row>
    <row r="3" spans="1:5">
      <c r="A3" s="92" t="s">
        <v>219</v>
      </c>
      <c r="B3" s="93">
        <v>36.840000000000003</v>
      </c>
    </row>
    <row r="4" spans="1:5">
      <c r="A4" s="2" t="s">
        <v>278</v>
      </c>
      <c r="D4" s="2"/>
    </row>
    <row r="5" spans="1:5">
      <c r="A5" s="2" t="s">
        <v>279</v>
      </c>
      <c r="D5" s="2"/>
    </row>
    <row r="6" spans="1:5">
      <c r="A6" s="2" t="s">
        <v>280</v>
      </c>
    </row>
    <row r="7" spans="1:5">
      <c r="A7" s="2" t="s">
        <v>281</v>
      </c>
    </row>
    <row r="8" spans="1:5">
      <c r="A8" s="2" t="s">
        <v>195</v>
      </c>
    </row>
    <row r="9" spans="1:5">
      <c r="A9" s="2" t="s">
        <v>213</v>
      </c>
    </row>
    <row r="10" spans="1:5">
      <c r="A10" s="25" t="s">
        <v>196</v>
      </c>
      <c r="B10" s="34">
        <v>39.19</v>
      </c>
      <c r="C10" s="34">
        <v>39.19</v>
      </c>
      <c r="D10" s="34">
        <v>33.49</v>
      </c>
      <c r="E10" s="2"/>
    </row>
    <row r="11" spans="1:5">
      <c r="A11" s="25" t="s">
        <v>205</v>
      </c>
      <c r="B11" s="34">
        <v>39.19</v>
      </c>
      <c r="C11" s="34">
        <v>39.19</v>
      </c>
      <c r="D11" s="34">
        <v>33.49</v>
      </c>
    </row>
    <row r="12" spans="1:5">
      <c r="A12" s="25" t="s">
        <v>197</v>
      </c>
      <c r="B12" s="34">
        <v>39.19</v>
      </c>
      <c r="C12" s="34">
        <v>39.19</v>
      </c>
      <c r="D12" s="34">
        <v>33.49</v>
      </c>
    </row>
    <row r="13" spans="1:5">
      <c r="A13" s="25" t="s">
        <v>198</v>
      </c>
      <c r="B13" s="34">
        <v>39.19</v>
      </c>
      <c r="C13" s="34">
        <v>39.19</v>
      </c>
      <c r="D13" s="34">
        <v>33.49</v>
      </c>
    </row>
    <row r="14" spans="1:5">
      <c r="A14" s="25" t="s">
        <v>199</v>
      </c>
      <c r="B14" s="34">
        <v>39.19</v>
      </c>
      <c r="C14" s="34">
        <v>39.19</v>
      </c>
      <c r="D14" s="34">
        <v>33.49</v>
      </c>
    </row>
    <row r="15" spans="1:5" ht="30">
      <c r="A15" s="25" t="s">
        <v>200</v>
      </c>
    </row>
    <row r="16" spans="1:5">
      <c r="A16" s="2" t="s">
        <v>202</v>
      </c>
      <c r="B16" s="34">
        <v>36.700000000000003</v>
      </c>
      <c r="C16" s="34">
        <v>36.700000000000003</v>
      </c>
      <c r="D16" s="34">
        <v>20.59</v>
      </c>
    </row>
    <row r="17" spans="1:4">
      <c r="A17" s="2" t="s">
        <v>203</v>
      </c>
      <c r="B17" s="34">
        <v>36.700000000000003</v>
      </c>
      <c r="C17" s="34">
        <v>36.700000000000003</v>
      </c>
      <c r="D17" s="34">
        <v>20.59</v>
      </c>
    </row>
    <row r="18" spans="1:4">
      <c r="A18" s="2" t="s">
        <v>204</v>
      </c>
      <c r="B18" s="34">
        <v>36.700000000000003</v>
      </c>
      <c r="C18" s="34">
        <v>36.700000000000003</v>
      </c>
      <c r="D18" s="34">
        <v>20.59</v>
      </c>
    </row>
    <row r="19" spans="1:4">
      <c r="A19" s="2" t="s">
        <v>214</v>
      </c>
      <c r="B19" s="2"/>
    </row>
    <row r="21" spans="1:4">
      <c r="A21" t="s">
        <v>372</v>
      </c>
    </row>
  </sheetData>
  <sheetProtection algorithmName="SHA-512" hashValue="aIEFo+5XnrEqlowMKHIYiPJlrpnRsuhOgUIYVvtTuTfg8tvAGY8m4G8bJuGCr0W6PuwEefn0orFA+lL9kJrJ3g==" saltValue="hTX/oeqb3b8WwzeY0OyJSg==" spinCount="100000" sheet="1" objects="1" scenarios="1"/>
  <pageMargins left="0.7" right="0.7" top="0.75" bottom="0.75" header="0.3" footer="0.3"/>
  <pageSetup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26"/>
  <sheetViews>
    <sheetView workbookViewId="0">
      <selection activeCell="E13" sqref="E13:E21"/>
    </sheetView>
  </sheetViews>
  <sheetFormatPr defaultRowHeight="15"/>
  <cols>
    <col min="1" max="1" width="25.28515625" style="2" customWidth="1"/>
    <col min="2" max="2" width="13.28515625" style="2" customWidth="1"/>
    <col min="3" max="3" width="43.85546875" bestFit="1" customWidth="1"/>
    <col min="4" max="4" width="41.28515625" customWidth="1"/>
    <col min="5" max="6" width="41.28515625" style="2" customWidth="1"/>
    <col min="7" max="7" width="29.5703125" style="25" customWidth="1"/>
    <col min="8" max="8" width="21.28515625" customWidth="1"/>
    <col min="9" max="9" width="21.28515625" style="2" customWidth="1"/>
    <col min="10" max="10" width="25.5703125" customWidth="1"/>
    <col min="11" max="11" width="24.140625" customWidth="1"/>
    <col min="12" max="12" width="27.28515625" customWidth="1"/>
    <col min="13" max="13" width="27.42578125" customWidth="1"/>
    <col min="14" max="14" width="24.7109375" customWidth="1"/>
    <col min="15" max="15" width="26.140625" customWidth="1"/>
    <col min="16" max="16" width="18.42578125" customWidth="1"/>
    <col min="24" max="24" width="19.7109375" customWidth="1"/>
  </cols>
  <sheetData>
    <row r="1" spans="1:29" s="1" customFormat="1">
      <c r="B1" s="6" t="s">
        <v>208</v>
      </c>
      <c r="C1" s="1" t="s">
        <v>209</v>
      </c>
      <c r="G1" s="6" t="s">
        <v>210</v>
      </c>
      <c r="J1" s="1" t="s">
        <v>207</v>
      </c>
      <c r="N1" s="1" t="s">
        <v>208</v>
      </c>
      <c r="O1" s="1" t="s">
        <v>209</v>
      </c>
      <c r="P1" s="6"/>
      <c r="Q1" s="6"/>
      <c r="R1" s="6"/>
      <c r="S1" s="6"/>
      <c r="T1" s="6"/>
      <c r="U1" s="6"/>
      <c r="V1" s="6"/>
      <c r="W1" s="6"/>
      <c r="X1" s="6"/>
      <c r="Y1" s="6"/>
      <c r="Z1" s="6"/>
      <c r="AA1" s="6"/>
      <c r="AB1" s="6"/>
      <c r="AC1" s="6"/>
    </row>
    <row r="2" spans="1:29">
      <c r="A2" s="159" t="s">
        <v>133</v>
      </c>
      <c r="B2" s="160" t="s">
        <v>31</v>
      </c>
      <c r="C2" s="161" t="s">
        <v>278</v>
      </c>
      <c r="D2" s="161" t="s">
        <v>278</v>
      </c>
      <c r="E2" s="161" t="s">
        <v>278</v>
      </c>
      <c r="F2" s="161" t="s">
        <v>278</v>
      </c>
      <c r="G2" s="164" t="s">
        <v>196</v>
      </c>
      <c r="H2" s="164" t="s">
        <v>196</v>
      </c>
      <c r="I2" s="164" t="s">
        <v>196</v>
      </c>
      <c r="J2" s="167" t="s">
        <v>202</v>
      </c>
      <c r="K2" s="167" t="s">
        <v>202</v>
      </c>
      <c r="L2" s="167" t="s">
        <v>202</v>
      </c>
      <c r="M2" s="167" t="s">
        <v>202</v>
      </c>
      <c r="N2" s="31" t="s">
        <v>32</v>
      </c>
      <c r="O2" s="28"/>
      <c r="P2" s="6"/>
      <c r="Q2" s="6"/>
      <c r="R2" s="6"/>
      <c r="S2" s="6"/>
      <c r="T2" s="6"/>
      <c r="U2" s="6"/>
      <c r="V2" s="6"/>
      <c r="W2" s="6"/>
      <c r="X2" s="6"/>
      <c r="Y2" s="6"/>
      <c r="Z2" s="6"/>
      <c r="AA2" s="6"/>
      <c r="AB2" s="6"/>
    </row>
    <row r="3" spans="1:29" ht="30">
      <c r="A3" s="159" t="s">
        <v>132</v>
      </c>
      <c r="B3" s="160" t="s">
        <v>32</v>
      </c>
      <c r="C3" s="161" t="s">
        <v>279</v>
      </c>
      <c r="D3" s="161" t="s">
        <v>279</v>
      </c>
      <c r="E3" s="161" t="s">
        <v>279</v>
      </c>
      <c r="F3" s="161" t="s">
        <v>279</v>
      </c>
      <c r="G3" s="164" t="s">
        <v>205</v>
      </c>
      <c r="H3" s="164" t="s">
        <v>205</v>
      </c>
      <c r="I3" s="164" t="s">
        <v>205</v>
      </c>
      <c r="J3" s="167" t="s">
        <v>203</v>
      </c>
      <c r="K3" s="167" t="s">
        <v>203</v>
      </c>
      <c r="L3" s="167" t="s">
        <v>203</v>
      </c>
      <c r="M3" s="167" t="s">
        <v>203</v>
      </c>
      <c r="N3" s="31" t="s">
        <v>39</v>
      </c>
      <c r="O3" s="28"/>
      <c r="P3" s="6"/>
      <c r="Q3" s="6"/>
      <c r="R3" s="6"/>
      <c r="S3" s="6"/>
      <c r="T3" s="6"/>
      <c r="U3" s="6"/>
      <c r="V3" s="6"/>
      <c r="W3" s="6"/>
      <c r="X3" s="6"/>
      <c r="Y3" s="6"/>
      <c r="Z3" s="6"/>
      <c r="AA3" s="6"/>
      <c r="AB3" s="6"/>
      <c r="AC3" s="6"/>
    </row>
    <row r="4" spans="1:29" ht="30">
      <c r="A4" s="159" t="s">
        <v>143</v>
      </c>
      <c r="B4" s="160" t="s">
        <v>35</v>
      </c>
      <c r="C4" s="161" t="s">
        <v>280</v>
      </c>
      <c r="D4" s="161" t="s">
        <v>280</v>
      </c>
      <c r="E4" s="161" t="s">
        <v>280</v>
      </c>
      <c r="F4" s="161" t="s">
        <v>280</v>
      </c>
      <c r="G4" s="164" t="s">
        <v>197</v>
      </c>
      <c r="H4" s="164" t="s">
        <v>197</v>
      </c>
      <c r="I4" s="164" t="s">
        <v>197</v>
      </c>
      <c r="J4" s="167" t="s">
        <v>204</v>
      </c>
      <c r="K4" s="167" t="s">
        <v>204</v>
      </c>
      <c r="L4" s="167" t="s">
        <v>204</v>
      </c>
      <c r="M4" s="167" t="s">
        <v>204</v>
      </c>
      <c r="N4" s="31" t="s">
        <v>85</v>
      </c>
      <c r="O4" s="28" t="s">
        <v>202</v>
      </c>
      <c r="P4" s="6"/>
      <c r="Q4" s="6"/>
      <c r="R4" s="6"/>
      <c r="S4" s="6"/>
      <c r="T4" s="6"/>
      <c r="U4" s="6"/>
      <c r="V4" s="6"/>
      <c r="W4" s="6"/>
      <c r="X4" s="6"/>
      <c r="Y4" s="6"/>
      <c r="Z4" s="6"/>
      <c r="AA4" s="6"/>
      <c r="AB4" s="6"/>
      <c r="AC4" s="6"/>
    </row>
    <row r="5" spans="1:29" s="2" customFormat="1" ht="30">
      <c r="A5" s="159" t="s">
        <v>294</v>
      </c>
      <c r="B5" s="160" t="s">
        <v>295</v>
      </c>
      <c r="C5" s="161" t="s">
        <v>281</v>
      </c>
      <c r="D5" s="161" t="s">
        <v>281</v>
      </c>
      <c r="E5" s="161" t="s">
        <v>281</v>
      </c>
      <c r="F5" s="161" t="s">
        <v>281</v>
      </c>
      <c r="G5" s="164" t="s">
        <v>198</v>
      </c>
      <c r="H5" s="164" t="s">
        <v>198</v>
      </c>
      <c r="I5" s="164" t="s">
        <v>198</v>
      </c>
      <c r="J5" s="167" t="s">
        <v>206</v>
      </c>
      <c r="K5" s="167" t="s">
        <v>206</v>
      </c>
      <c r="L5" s="167" t="s">
        <v>206</v>
      </c>
      <c r="M5" s="167" t="s">
        <v>206</v>
      </c>
      <c r="N5" s="31"/>
      <c r="O5" s="28"/>
      <c r="P5" s="6"/>
      <c r="Q5" s="6"/>
      <c r="R5" s="6"/>
      <c r="S5" s="6"/>
      <c r="T5" s="6"/>
      <c r="U5" s="6"/>
      <c r="V5" s="6"/>
      <c r="W5" s="6"/>
      <c r="X5" s="6"/>
      <c r="Y5" s="6"/>
      <c r="Z5" s="6"/>
      <c r="AA5" s="6"/>
      <c r="AB5" s="6"/>
      <c r="AC5" s="6"/>
    </row>
    <row r="6" spans="1:29" ht="30">
      <c r="A6" s="162" t="s">
        <v>144</v>
      </c>
      <c r="B6" s="163" t="s">
        <v>39</v>
      </c>
      <c r="C6" s="161" t="s">
        <v>201</v>
      </c>
      <c r="D6" s="161" t="s">
        <v>201</v>
      </c>
      <c r="E6" s="161" t="s">
        <v>201</v>
      </c>
      <c r="F6" s="161" t="s">
        <v>201</v>
      </c>
      <c r="G6" s="164" t="s">
        <v>199</v>
      </c>
      <c r="H6" s="164" t="s">
        <v>199</v>
      </c>
      <c r="I6" s="164" t="s">
        <v>199</v>
      </c>
      <c r="N6" s="31"/>
      <c r="O6" s="28"/>
      <c r="P6" s="6"/>
      <c r="Q6" s="6"/>
      <c r="R6" s="6"/>
      <c r="S6" s="6"/>
      <c r="T6" s="6"/>
      <c r="U6" s="6"/>
      <c r="V6" s="6"/>
      <c r="W6" s="6"/>
      <c r="X6" s="6"/>
      <c r="Y6" s="6"/>
      <c r="Z6" s="6"/>
      <c r="AA6" s="6"/>
      <c r="AB6" s="6"/>
      <c r="AC6" s="6"/>
    </row>
    <row r="7" spans="1:29" ht="45">
      <c r="A7" s="162" t="s">
        <v>145</v>
      </c>
      <c r="B7" s="163" t="s">
        <v>41</v>
      </c>
      <c r="G7" s="164" t="s">
        <v>200</v>
      </c>
      <c r="H7" s="164" t="s">
        <v>200</v>
      </c>
      <c r="I7" s="164" t="s">
        <v>200</v>
      </c>
      <c r="N7" s="31"/>
      <c r="O7" s="28"/>
      <c r="P7" s="6"/>
      <c r="Q7" s="6"/>
      <c r="R7" s="6"/>
      <c r="S7" s="6"/>
      <c r="T7" s="6"/>
      <c r="U7" s="6"/>
      <c r="V7" s="6"/>
      <c r="W7" s="6"/>
      <c r="X7" s="6"/>
      <c r="Y7" s="6"/>
      <c r="Z7" s="6"/>
      <c r="AA7" s="6"/>
      <c r="AB7" s="6"/>
      <c r="AC7" s="6"/>
    </row>
    <row r="8" spans="1:29" ht="30">
      <c r="A8" s="162" t="s">
        <v>146</v>
      </c>
      <c r="B8" s="163" t="s">
        <v>43</v>
      </c>
      <c r="N8" s="31"/>
      <c r="O8" s="28"/>
      <c r="P8" s="6"/>
      <c r="Q8" s="6"/>
      <c r="R8" s="6"/>
      <c r="S8" s="6"/>
      <c r="T8" s="6"/>
      <c r="U8" s="6"/>
      <c r="V8" s="6"/>
      <c r="W8" s="6"/>
      <c r="X8" s="6"/>
      <c r="Y8" s="6"/>
      <c r="Z8" s="6"/>
      <c r="AA8" s="6"/>
      <c r="AB8" s="6"/>
      <c r="AC8" s="6"/>
    </row>
    <row r="9" spans="1:29">
      <c r="A9" s="165" t="s">
        <v>151</v>
      </c>
      <c r="B9" s="166" t="s">
        <v>79</v>
      </c>
      <c r="P9" s="6"/>
      <c r="Q9" s="6"/>
      <c r="R9" s="6"/>
      <c r="S9" s="6"/>
      <c r="T9" s="6"/>
      <c r="U9" s="6"/>
      <c r="V9" s="6"/>
      <c r="W9" s="6"/>
      <c r="X9" s="6"/>
      <c r="Y9" s="6"/>
      <c r="Z9" s="6"/>
      <c r="AA9" s="6"/>
      <c r="AB9" s="6"/>
      <c r="AC9" s="6"/>
    </row>
    <row r="10" spans="1:29">
      <c r="A10" s="165" t="s">
        <v>152</v>
      </c>
      <c r="B10" s="166" t="s">
        <v>81</v>
      </c>
      <c r="H10" s="2"/>
      <c r="J10" s="2"/>
      <c r="K10" s="2"/>
      <c r="L10" s="2"/>
      <c r="M10" s="2"/>
      <c r="P10" s="6"/>
      <c r="Q10" s="6"/>
      <c r="R10" s="6"/>
      <c r="S10" s="6"/>
      <c r="T10" s="6"/>
      <c r="U10" s="6"/>
      <c r="V10" s="6"/>
      <c r="W10" s="6"/>
      <c r="X10" s="6"/>
      <c r="Y10" s="6"/>
      <c r="Z10" s="6"/>
      <c r="AA10" s="6"/>
      <c r="AB10" s="6"/>
      <c r="AC10" s="6"/>
    </row>
    <row r="11" spans="1:29" s="2" customFormat="1" ht="45">
      <c r="A11" s="165" t="s">
        <v>153</v>
      </c>
      <c r="B11" s="166" t="s">
        <v>83</v>
      </c>
      <c r="G11" s="25" t="s">
        <v>211</v>
      </c>
      <c r="J11" s="2" t="s">
        <v>212</v>
      </c>
      <c r="P11" s="6"/>
      <c r="Q11" s="6"/>
      <c r="R11" s="6"/>
      <c r="S11" s="6"/>
      <c r="T11" s="6"/>
      <c r="U11" s="6"/>
      <c r="V11" s="6"/>
      <c r="W11" s="6"/>
      <c r="X11" s="6"/>
      <c r="Y11" s="6"/>
      <c r="Z11" s="6"/>
      <c r="AA11" s="6"/>
      <c r="AB11" s="6"/>
      <c r="AC11" s="6"/>
    </row>
    <row r="12" spans="1:29" s="2" customFormat="1" ht="30">
      <c r="A12" s="165" t="s">
        <v>154</v>
      </c>
      <c r="B12" s="166" t="s">
        <v>85</v>
      </c>
      <c r="P12" s="6"/>
      <c r="Q12" s="6"/>
      <c r="R12" s="6"/>
      <c r="S12" s="6"/>
      <c r="T12" s="6"/>
      <c r="U12" s="6"/>
      <c r="V12" s="6"/>
      <c r="W12" s="6"/>
      <c r="X12" s="6"/>
      <c r="Y12" s="6"/>
      <c r="Z12" s="6"/>
      <c r="AA12" s="6"/>
      <c r="AB12" s="6"/>
      <c r="AC12" s="6"/>
    </row>
    <row r="13" spans="1:29">
      <c r="A13" s="168" t="s">
        <v>155</v>
      </c>
      <c r="B13" s="169" t="s">
        <v>99</v>
      </c>
      <c r="C13" s="2" t="s">
        <v>372</v>
      </c>
      <c r="D13" s="2"/>
      <c r="E13" s="2" t="s">
        <v>99</v>
      </c>
      <c r="G13" s="25" t="s">
        <v>196</v>
      </c>
      <c r="P13" s="6"/>
      <c r="Q13" s="6"/>
      <c r="R13" s="6"/>
      <c r="S13" s="6"/>
      <c r="T13" s="6"/>
      <c r="U13" s="6"/>
      <c r="V13" s="6"/>
      <c r="W13" s="6"/>
      <c r="X13" s="6"/>
      <c r="Y13" s="6"/>
      <c r="Z13" s="6"/>
      <c r="AA13" s="6"/>
      <c r="AB13" s="6"/>
      <c r="AC13" s="6"/>
    </row>
    <row r="14" spans="1:29">
      <c r="A14" s="168" t="s">
        <v>156</v>
      </c>
      <c r="B14" s="169" t="s">
        <v>101</v>
      </c>
      <c r="C14" s="2" t="s">
        <v>372</v>
      </c>
      <c r="D14" s="2"/>
      <c r="E14" s="2" t="s">
        <v>101</v>
      </c>
      <c r="F14" s="2" t="s">
        <v>372</v>
      </c>
      <c r="G14" s="25" t="s">
        <v>282</v>
      </c>
    </row>
    <row r="15" spans="1:29">
      <c r="A15" s="168" t="s">
        <v>157</v>
      </c>
      <c r="B15" s="169" t="s">
        <v>103</v>
      </c>
      <c r="C15" s="2" t="s">
        <v>372</v>
      </c>
      <c r="D15" s="2"/>
      <c r="E15" s="2" t="s">
        <v>103</v>
      </c>
      <c r="F15" s="2" t="s">
        <v>372</v>
      </c>
      <c r="G15" s="25" t="s">
        <v>283</v>
      </c>
    </row>
    <row r="16" spans="1:29">
      <c r="A16" s="168" t="s">
        <v>158</v>
      </c>
      <c r="B16" s="169" t="s">
        <v>105</v>
      </c>
      <c r="C16" s="2" t="s">
        <v>372</v>
      </c>
      <c r="D16" s="2"/>
      <c r="E16" s="2" t="s">
        <v>105</v>
      </c>
      <c r="F16" s="2" t="s">
        <v>372</v>
      </c>
      <c r="G16" s="25" t="s">
        <v>198</v>
      </c>
    </row>
    <row r="17" spans="1:7">
      <c r="A17" s="168" t="s">
        <v>159</v>
      </c>
      <c r="B17" s="169" t="s">
        <v>107</v>
      </c>
      <c r="C17" s="2" t="s">
        <v>372</v>
      </c>
      <c r="D17" s="2"/>
      <c r="E17" s="2" t="s">
        <v>107</v>
      </c>
      <c r="F17" s="2" t="s">
        <v>372</v>
      </c>
      <c r="G17" s="25" t="s">
        <v>199</v>
      </c>
    </row>
    <row r="18" spans="1:7" ht="30">
      <c r="A18" s="168" t="s">
        <v>160</v>
      </c>
      <c r="B18" s="169" t="s">
        <v>109</v>
      </c>
      <c r="C18" s="2" t="s">
        <v>372</v>
      </c>
      <c r="D18" s="2"/>
      <c r="E18" s="2" t="s">
        <v>109</v>
      </c>
      <c r="F18" s="2" t="s">
        <v>372</v>
      </c>
      <c r="G18" s="25" t="s">
        <v>200</v>
      </c>
    </row>
    <row r="19" spans="1:7">
      <c r="A19" s="168" t="s">
        <v>161</v>
      </c>
      <c r="B19" s="169" t="s">
        <v>111</v>
      </c>
      <c r="C19" s="2" t="s">
        <v>372</v>
      </c>
      <c r="D19" s="2"/>
      <c r="E19" s="2" t="s">
        <v>111</v>
      </c>
      <c r="F19" s="2" t="s">
        <v>372</v>
      </c>
      <c r="G19" s="2" t="s">
        <v>202</v>
      </c>
    </row>
    <row r="20" spans="1:7" ht="30">
      <c r="A20" s="168" t="s">
        <v>162</v>
      </c>
      <c r="B20" s="169" t="s">
        <v>115</v>
      </c>
      <c r="C20" s="2" t="s">
        <v>372</v>
      </c>
      <c r="D20" s="2"/>
      <c r="E20" s="2" t="s">
        <v>115</v>
      </c>
      <c r="F20" s="2" t="s">
        <v>372</v>
      </c>
      <c r="G20" s="2" t="s">
        <v>203</v>
      </c>
    </row>
    <row r="21" spans="1:7" s="2" customFormat="1" ht="30">
      <c r="A21" s="168" t="s">
        <v>163</v>
      </c>
      <c r="B21" s="169" t="s">
        <v>119</v>
      </c>
      <c r="C21" s="2" t="s">
        <v>372</v>
      </c>
      <c r="E21" s="2" t="s">
        <v>119</v>
      </c>
      <c r="F21" s="2" t="s">
        <v>372</v>
      </c>
      <c r="G21" s="2" t="s">
        <v>204</v>
      </c>
    </row>
    <row r="22" spans="1:7">
      <c r="D22" s="2"/>
      <c r="G22" s="2" t="s">
        <v>206</v>
      </c>
    </row>
    <row r="26" spans="1:7" s="2" customFormat="1">
      <c r="G26" s="25"/>
    </row>
  </sheetData>
  <sheetProtection algorithmName="SHA-512" hashValue="JiuB7MdYlEoQueoJ7yuznFtXWwbc1jA9XYcM97fqLY4dL9YfuHRNZ69E8GRgftOcjkgo9CESIlR6vHmSsz8zjQ==" saltValue="3odn3Nu7qKwzUIvG5U8psw==" spinCount="100000" sheet="1" objects="1" scenarios="1"/>
  <dataValidations count="3">
    <dataValidation type="list" allowBlank="1" showInputMessage="1" showErrorMessage="1" sqref="N2:N8 E13:E21" xr:uid="{00000000-0002-0000-0500-000000000000}">
      <formula1>Proc</formula1>
    </dataValidation>
    <dataValidation type="list" allowBlank="1" showInputMessage="1" showErrorMessage="1" sqref="O2:O8" xr:uid="{00000000-0002-0000-0500-000001000000}">
      <formula1>INDIRECT(N2)</formula1>
    </dataValidation>
    <dataValidation type="list" allowBlank="1" showInputMessage="1" showErrorMessage="1" sqref="F13:F21" xr:uid="{622DBEAD-3898-43BF-9C66-0B49A4B054AB}">
      <formula1>INDIRECT($B$13)</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G44"/>
  <sheetViews>
    <sheetView topLeftCell="A5" workbookViewId="0">
      <selection activeCell="AG21" sqref="AG21:AG29"/>
    </sheetView>
  </sheetViews>
  <sheetFormatPr defaultRowHeight="20.100000000000001" customHeight="1"/>
  <cols>
    <col min="1" max="1" width="51.42578125" style="84" customWidth="1"/>
    <col min="2" max="2" width="9.140625" style="85"/>
    <col min="3" max="3" width="9.140625" hidden="1" customWidth="1"/>
    <col min="4" max="4" width="28.140625" style="2" hidden="1" customWidth="1"/>
    <col min="5" max="25" width="9.140625" style="2" hidden="1" customWidth="1"/>
    <col min="26" max="26" width="4" customWidth="1"/>
    <col min="32" max="33" width="31.42578125" customWidth="1"/>
  </cols>
  <sheetData>
    <row r="1" spans="1:33" ht="20.100000000000001" customHeight="1">
      <c r="A1" s="29" t="s">
        <v>142</v>
      </c>
      <c r="B1" s="30" t="s">
        <v>11</v>
      </c>
      <c r="D1" s="18" t="s">
        <v>120</v>
      </c>
      <c r="E1" s="10" t="s">
        <v>4</v>
      </c>
      <c r="F1" s="11" t="s">
        <v>5</v>
      </c>
      <c r="G1" s="12" t="s">
        <v>6</v>
      </c>
      <c r="H1" s="4" t="s">
        <v>7</v>
      </c>
      <c r="I1" s="13" t="s">
        <v>8</v>
      </c>
      <c r="J1" s="9"/>
      <c r="K1" s="5"/>
      <c r="L1" s="17" t="s">
        <v>9</v>
      </c>
      <c r="M1" s="22" t="s">
        <v>10</v>
      </c>
      <c r="N1" s="3" t="s">
        <v>11</v>
      </c>
      <c r="O1" s="3" t="s">
        <v>12</v>
      </c>
      <c r="Q1" s="10" t="s">
        <v>4</v>
      </c>
      <c r="R1" s="11" t="s">
        <v>5</v>
      </c>
      <c r="S1" s="12" t="s">
        <v>6</v>
      </c>
      <c r="T1" s="4" t="s">
        <v>7</v>
      </c>
      <c r="U1" s="13" t="s">
        <v>8</v>
      </c>
      <c r="V1" s="9"/>
      <c r="W1" s="5"/>
      <c r="X1" s="17" t="s">
        <v>9</v>
      </c>
      <c r="Y1" s="22" t="s">
        <v>10</v>
      </c>
      <c r="AE1" t="s">
        <v>292</v>
      </c>
    </row>
    <row r="2" spans="1:33" ht="20.100000000000001" customHeight="1">
      <c r="A2" s="29" t="s">
        <v>141</v>
      </c>
      <c r="B2" s="30" t="s">
        <v>15</v>
      </c>
      <c r="D2" s="18" t="s">
        <v>121</v>
      </c>
      <c r="E2" s="10" t="s">
        <v>4</v>
      </c>
      <c r="F2" s="11" t="s">
        <v>5</v>
      </c>
      <c r="G2" s="12" t="s">
        <v>6</v>
      </c>
      <c r="H2" s="14" t="s">
        <v>13</v>
      </c>
      <c r="I2" s="13" t="s">
        <v>8</v>
      </c>
      <c r="J2" s="9"/>
      <c r="K2" s="5"/>
      <c r="L2" s="17" t="s">
        <v>14</v>
      </c>
      <c r="M2" s="22" t="s">
        <v>10</v>
      </c>
      <c r="N2" s="3" t="s">
        <v>15</v>
      </c>
      <c r="O2" s="3" t="s">
        <v>12</v>
      </c>
      <c r="Q2" s="10" t="s">
        <v>4</v>
      </c>
      <c r="R2" s="11" t="s">
        <v>5</v>
      </c>
      <c r="S2" s="12" t="s">
        <v>6</v>
      </c>
      <c r="T2" s="14" t="s">
        <v>13</v>
      </c>
      <c r="U2" s="13" t="s">
        <v>8</v>
      </c>
      <c r="V2" s="9"/>
      <c r="W2" s="5"/>
      <c r="X2" s="17" t="s">
        <v>14</v>
      </c>
      <c r="Y2" s="22" t="s">
        <v>10</v>
      </c>
      <c r="AE2" t="s">
        <v>293</v>
      </c>
    </row>
    <row r="3" spans="1:33" ht="20.100000000000001" customHeight="1">
      <c r="A3" s="29" t="s">
        <v>140</v>
      </c>
      <c r="B3" s="30" t="s">
        <v>18</v>
      </c>
      <c r="D3" s="19" t="s">
        <v>122</v>
      </c>
      <c r="E3" s="7" t="s">
        <v>4</v>
      </c>
      <c r="F3" s="4" t="s">
        <v>5</v>
      </c>
      <c r="G3" s="8" t="s">
        <v>6</v>
      </c>
      <c r="H3" s="15" t="s">
        <v>16</v>
      </c>
      <c r="I3" s="16" t="s">
        <v>8</v>
      </c>
      <c r="J3" s="9"/>
      <c r="K3" s="5"/>
      <c r="L3" s="17" t="s">
        <v>17</v>
      </c>
      <c r="M3" s="22" t="s">
        <v>10</v>
      </c>
      <c r="N3" s="3" t="s">
        <v>18</v>
      </c>
      <c r="O3" s="3" t="s">
        <v>12</v>
      </c>
      <c r="Q3" s="7" t="s">
        <v>4</v>
      </c>
      <c r="R3" s="4" t="s">
        <v>5</v>
      </c>
      <c r="S3" s="8" t="s">
        <v>6</v>
      </c>
      <c r="T3" s="15" t="s">
        <v>16</v>
      </c>
      <c r="U3" s="16" t="s">
        <v>8</v>
      </c>
      <c r="V3" s="9"/>
      <c r="W3" s="5"/>
      <c r="X3" s="17" t="s">
        <v>17</v>
      </c>
      <c r="Y3" s="22" t="s">
        <v>10</v>
      </c>
    </row>
    <row r="4" spans="1:33" ht="20.100000000000001" customHeight="1">
      <c r="A4" s="29" t="s">
        <v>139</v>
      </c>
      <c r="B4" s="30" t="s">
        <v>21</v>
      </c>
      <c r="D4" s="21" t="s">
        <v>123</v>
      </c>
      <c r="E4" s="10" t="s">
        <v>4</v>
      </c>
      <c r="F4" s="11" t="s">
        <v>5</v>
      </c>
      <c r="G4" s="8" t="s">
        <v>19</v>
      </c>
      <c r="H4" s="4" t="s">
        <v>7</v>
      </c>
      <c r="I4" s="13" t="s">
        <v>8</v>
      </c>
      <c r="J4" s="9"/>
      <c r="K4" s="5"/>
      <c r="L4" s="17" t="s">
        <v>9</v>
      </c>
      <c r="M4" s="22" t="s">
        <v>20</v>
      </c>
      <c r="N4" s="3" t="s">
        <v>21</v>
      </c>
      <c r="O4" s="3" t="s">
        <v>12</v>
      </c>
      <c r="Q4" s="10" t="s">
        <v>4</v>
      </c>
      <c r="R4" s="11" t="s">
        <v>5</v>
      </c>
      <c r="S4" s="8" t="s">
        <v>19</v>
      </c>
      <c r="T4" s="4" t="s">
        <v>7</v>
      </c>
      <c r="U4" s="13" t="s">
        <v>8</v>
      </c>
      <c r="V4" s="9"/>
      <c r="W4" s="5"/>
      <c r="X4" s="17" t="s">
        <v>9</v>
      </c>
      <c r="Y4" s="22" t="s">
        <v>20</v>
      </c>
    </row>
    <row r="5" spans="1:33" ht="20.100000000000001" customHeight="1">
      <c r="A5" s="29" t="s">
        <v>138</v>
      </c>
      <c r="B5" s="30" t="s">
        <v>22</v>
      </c>
      <c r="D5" s="21" t="s">
        <v>131</v>
      </c>
      <c r="E5" s="10" t="s">
        <v>4</v>
      </c>
      <c r="F5" s="11" t="s">
        <v>5</v>
      </c>
      <c r="G5" s="8" t="s">
        <v>19</v>
      </c>
      <c r="H5" s="14" t="s">
        <v>13</v>
      </c>
      <c r="I5" s="13" t="s">
        <v>8</v>
      </c>
      <c r="J5" s="9"/>
      <c r="K5" s="5"/>
      <c r="L5" s="17" t="s">
        <v>14</v>
      </c>
      <c r="M5" s="22" t="s">
        <v>20</v>
      </c>
      <c r="N5" s="3" t="s">
        <v>22</v>
      </c>
      <c r="O5" s="3" t="s">
        <v>12</v>
      </c>
      <c r="Q5" s="10" t="s">
        <v>4</v>
      </c>
      <c r="R5" s="11" t="s">
        <v>5</v>
      </c>
      <c r="S5" s="8" t="s">
        <v>19</v>
      </c>
      <c r="T5" s="14" t="s">
        <v>13</v>
      </c>
      <c r="U5" s="13" t="s">
        <v>8</v>
      </c>
      <c r="V5" s="9"/>
      <c r="W5" s="5"/>
      <c r="X5" s="17" t="s">
        <v>14</v>
      </c>
      <c r="Y5" s="22" t="s">
        <v>20</v>
      </c>
    </row>
    <row r="6" spans="1:33" ht="20.100000000000001" customHeight="1">
      <c r="A6" s="29" t="s">
        <v>137</v>
      </c>
      <c r="B6" s="30" t="s">
        <v>23</v>
      </c>
      <c r="D6" s="21" t="s">
        <v>124</v>
      </c>
      <c r="E6" s="7" t="s">
        <v>4</v>
      </c>
      <c r="F6" s="4" t="s">
        <v>5</v>
      </c>
      <c r="G6" s="8" t="s">
        <v>19</v>
      </c>
      <c r="H6" s="15" t="s">
        <v>16</v>
      </c>
      <c r="I6" s="16" t="s">
        <v>8</v>
      </c>
      <c r="J6" s="9"/>
      <c r="K6" s="5"/>
      <c r="L6" s="17" t="s">
        <v>17</v>
      </c>
      <c r="M6" s="22" t="s">
        <v>20</v>
      </c>
      <c r="N6" s="3" t="s">
        <v>23</v>
      </c>
      <c r="O6" s="3" t="s">
        <v>12</v>
      </c>
      <c r="Q6" s="7" t="s">
        <v>4</v>
      </c>
      <c r="R6" s="4" t="s">
        <v>5</v>
      </c>
      <c r="S6" s="8" t="s">
        <v>19</v>
      </c>
      <c r="T6" s="15" t="s">
        <v>16</v>
      </c>
      <c r="U6" s="16" t="s">
        <v>8</v>
      </c>
      <c r="V6" s="9"/>
      <c r="W6" s="5"/>
      <c r="X6" s="17" t="s">
        <v>17</v>
      </c>
      <c r="Y6" s="22" t="s">
        <v>20</v>
      </c>
    </row>
    <row r="7" spans="1:33" ht="20.100000000000001" customHeight="1">
      <c r="A7" s="29" t="s">
        <v>136</v>
      </c>
      <c r="B7" s="30" t="s">
        <v>26</v>
      </c>
      <c r="D7" s="20" t="s">
        <v>125</v>
      </c>
      <c r="E7" s="7" t="s">
        <v>4</v>
      </c>
      <c r="F7" s="4" t="s">
        <v>5</v>
      </c>
      <c r="G7" s="8" t="s">
        <v>24</v>
      </c>
      <c r="H7" s="4" t="s">
        <v>7</v>
      </c>
      <c r="I7" s="13" t="s">
        <v>8</v>
      </c>
      <c r="J7" s="9"/>
      <c r="K7" s="5"/>
      <c r="L7" s="17" t="s">
        <v>9</v>
      </c>
      <c r="M7" s="22" t="s">
        <v>25</v>
      </c>
      <c r="N7" s="3" t="s">
        <v>26</v>
      </c>
      <c r="O7" s="3" t="s">
        <v>12</v>
      </c>
      <c r="Q7" s="7" t="s">
        <v>4</v>
      </c>
      <c r="R7" s="4" t="s">
        <v>5</v>
      </c>
      <c r="S7" s="8" t="s">
        <v>24</v>
      </c>
      <c r="T7" s="4" t="s">
        <v>7</v>
      </c>
      <c r="U7" s="13" t="s">
        <v>8</v>
      </c>
      <c r="V7" s="9"/>
      <c r="W7" s="5"/>
      <c r="X7" s="17" t="s">
        <v>9</v>
      </c>
      <c r="Y7" s="22" t="s">
        <v>25</v>
      </c>
    </row>
    <row r="8" spans="1:33" ht="20.100000000000001" customHeight="1">
      <c r="A8" s="29" t="s">
        <v>135</v>
      </c>
      <c r="B8" s="30" t="s">
        <v>27</v>
      </c>
      <c r="D8" s="21" t="s">
        <v>126</v>
      </c>
      <c r="E8" s="7" t="s">
        <v>4</v>
      </c>
      <c r="F8" s="4" t="s">
        <v>5</v>
      </c>
      <c r="G8" s="8" t="s">
        <v>24</v>
      </c>
      <c r="H8" s="14" t="s">
        <v>13</v>
      </c>
      <c r="I8" s="13" t="s">
        <v>8</v>
      </c>
      <c r="J8" s="9"/>
      <c r="K8" s="5"/>
      <c r="L8" s="17" t="s">
        <v>14</v>
      </c>
      <c r="M8" s="22" t="s">
        <v>25</v>
      </c>
      <c r="N8" s="3" t="s">
        <v>27</v>
      </c>
      <c r="O8" s="3" t="s">
        <v>12</v>
      </c>
      <c r="Q8" s="7" t="s">
        <v>4</v>
      </c>
      <c r="R8" s="4" t="s">
        <v>5</v>
      </c>
      <c r="S8" s="8" t="s">
        <v>24</v>
      </c>
      <c r="T8" s="14" t="s">
        <v>13</v>
      </c>
      <c r="U8" s="13" t="s">
        <v>8</v>
      </c>
      <c r="V8" s="9"/>
      <c r="W8" s="5"/>
      <c r="X8" s="17" t="s">
        <v>14</v>
      </c>
      <c r="Y8" s="22" t="s">
        <v>25</v>
      </c>
    </row>
    <row r="9" spans="1:33" ht="20.100000000000001" customHeight="1">
      <c r="A9" s="29" t="s">
        <v>134</v>
      </c>
      <c r="B9" s="30" t="s">
        <v>28</v>
      </c>
      <c r="D9" s="21" t="s">
        <v>127</v>
      </c>
      <c r="E9" s="7" t="s">
        <v>4</v>
      </c>
      <c r="F9" s="4" t="s">
        <v>5</v>
      </c>
      <c r="G9" s="8" t="s">
        <v>24</v>
      </c>
      <c r="H9" s="15" t="s">
        <v>16</v>
      </c>
      <c r="I9" s="16" t="s">
        <v>8</v>
      </c>
      <c r="J9" s="9"/>
      <c r="K9" s="5"/>
      <c r="L9" s="17" t="s">
        <v>17</v>
      </c>
      <c r="M9" s="22" t="s">
        <v>25</v>
      </c>
      <c r="N9" s="3" t="s">
        <v>28</v>
      </c>
      <c r="O9" s="3" t="s">
        <v>12</v>
      </c>
      <c r="Q9" s="7" t="s">
        <v>4</v>
      </c>
      <c r="R9" s="4" t="s">
        <v>5</v>
      </c>
      <c r="S9" s="8" t="s">
        <v>24</v>
      </c>
      <c r="T9" s="15" t="s">
        <v>16</v>
      </c>
      <c r="U9" s="16" t="s">
        <v>8</v>
      </c>
      <c r="V9" s="9"/>
      <c r="W9" s="5"/>
      <c r="X9" s="17" t="s">
        <v>17</v>
      </c>
      <c r="Y9" s="22" t="s">
        <v>25</v>
      </c>
    </row>
    <row r="10" spans="1:33" s="88" customFormat="1" ht="20.100000000000001" customHeight="1">
      <c r="A10" s="94" t="s">
        <v>133</v>
      </c>
      <c r="B10" s="95" t="s">
        <v>31</v>
      </c>
      <c r="D10" s="96" t="s">
        <v>128</v>
      </c>
      <c r="E10" s="97" t="s">
        <v>4</v>
      </c>
      <c r="F10" s="98" t="s">
        <v>5</v>
      </c>
      <c r="G10" s="99" t="s">
        <v>29</v>
      </c>
      <c r="H10" s="98" t="s">
        <v>7</v>
      </c>
      <c r="I10" s="100" t="s">
        <v>8</v>
      </c>
      <c r="J10" s="9"/>
      <c r="K10" s="5"/>
      <c r="L10" s="17" t="s">
        <v>9</v>
      </c>
      <c r="M10" s="22" t="s">
        <v>30</v>
      </c>
      <c r="N10" s="3" t="s">
        <v>31</v>
      </c>
      <c r="O10" s="3" t="s">
        <v>12</v>
      </c>
      <c r="Q10" s="97" t="s">
        <v>4</v>
      </c>
      <c r="R10" s="98" t="s">
        <v>5</v>
      </c>
      <c r="S10" s="99" t="s">
        <v>29</v>
      </c>
      <c r="T10" s="98" t="s">
        <v>7</v>
      </c>
      <c r="U10" s="100" t="s">
        <v>8</v>
      </c>
      <c r="V10" s="9"/>
      <c r="W10" s="5"/>
      <c r="X10" s="17" t="s">
        <v>9</v>
      </c>
      <c r="Y10" s="22" t="s">
        <v>30</v>
      </c>
      <c r="AF10" s="94" t="s">
        <v>133</v>
      </c>
      <c r="AG10" s="95" t="s">
        <v>31</v>
      </c>
    </row>
    <row r="11" spans="1:33" s="88" customFormat="1" ht="20.100000000000001" customHeight="1">
      <c r="A11" s="94" t="s">
        <v>132</v>
      </c>
      <c r="B11" s="95" t="s">
        <v>32</v>
      </c>
      <c r="D11" s="96" t="s">
        <v>129</v>
      </c>
      <c r="E11" s="97" t="s">
        <v>4</v>
      </c>
      <c r="F11" s="98" t="s">
        <v>5</v>
      </c>
      <c r="G11" s="99" t="s">
        <v>29</v>
      </c>
      <c r="H11" s="101" t="s">
        <v>13</v>
      </c>
      <c r="I11" s="100" t="s">
        <v>8</v>
      </c>
      <c r="J11" s="9"/>
      <c r="K11" s="5"/>
      <c r="L11" s="17" t="s">
        <v>14</v>
      </c>
      <c r="M11" s="22" t="s">
        <v>30</v>
      </c>
      <c r="N11" s="3" t="s">
        <v>32</v>
      </c>
      <c r="O11" s="3" t="s">
        <v>12</v>
      </c>
      <c r="Q11" s="97" t="s">
        <v>4</v>
      </c>
      <c r="R11" s="98" t="s">
        <v>5</v>
      </c>
      <c r="S11" s="99" t="s">
        <v>29</v>
      </c>
      <c r="T11" s="101" t="s">
        <v>13</v>
      </c>
      <c r="U11" s="100" t="s">
        <v>8</v>
      </c>
      <c r="V11" s="9"/>
      <c r="W11" s="5"/>
      <c r="X11" s="17" t="s">
        <v>14</v>
      </c>
      <c r="Y11" s="22" t="s">
        <v>30</v>
      </c>
      <c r="AF11" s="94" t="s">
        <v>132</v>
      </c>
      <c r="AG11" s="95" t="s">
        <v>32</v>
      </c>
    </row>
    <row r="12" spans="1:33" s="88" customFormat="1" ht="20.100000000000001" customHeight="1">
      <c r="A12" s="94" t="s">
        <v>143</v>
      </c>
      <c r="B12" s="95" t="s">
        <v>35</v>
      </c>
      <c r="D12" s="102" t="s">
        <v>130</v>
      </c>
      <c r="E12" s="97" t="s">
        <v>4</v>
      </c>
      <c r="F12" s="98" t="s">
        <v>5</v>
      </c>
      <c r="G12" s="99" t="s">
        <v>29</v>
      </c>
      <c r="H12" s="101" t="s">
        <v>33</v>
      </c>
      <c r="I12" s="100" t="s">
        <v>8</v>
      </c>
      <c r="J12" s="9"/>
      <c r="K12" s="5"/>
      <c r="L12" s="3" t="s">
        <v>34</v>
      </c>
      <c r="M12" s="22" t="s">
        <v>30</v>
      </c>
      <c r="N12" s="3" t="s">
        <v>35</v>
      </c>
      <c r="O12" s="3" t="s">
        <v>12</v>
      </c>
      <c r="Q12" s="97" t="s">
        <v>4</v>
      </c>
      <c r="R12" s="98" t="s">
        <v>5</v>
      </c>
      <c r="S12" s="99" t="s">
        <v>29</v>
      </c>
      <c r="T12" s="101" t="s">
        <v>33</v>
      </c>
      <c r="U12" s="100" t="s">
        <v>8</v>
      </c>
      <c r="V12" s="9"/>
      <c r="W12" s="5"/>
      <c r="X12" s="3" t="s">
        <v>34</v>
      </c>
      <c r="Y12" s="22" t="s">
        <v>30</v>
      </c>
      <c r="AF12" s="94" t="s">
        <v>143</v>
      </c>
      <c r="AG12" s="95" t="s">
        <v>35</v>
      </c>
    </row>
    <row r="13" spans="1:33" s="88" customFormat="1" ht="20.100000000000001" customHeight="1">
      <c r="A13" s="94" t="s">
        <v>294</v>
      </c>
      <c r="B13" s="95" t="s">
        <v>295</v>
      </c>
      <c r="D13" s="102"/>
      <c r="E13" s="103"/>
      <c r="F13" s="104"/>
      <c r="G13" s="105"/>
      <c r="H13" s="106"/>
      <c r="I13" s="107"/>
      <c r="J13" s="9"/>
      <c r="K13" s="5"/>
      <c r="L13" s="3"/>
      <c r="M13" s="22"/>
      <c r="N13" s="3"/>
      <c r="O13" s="3"/>
      <c r="Q13" s="103"/>
      <c r="R13" s="104"/>
      <c r="S13" s="105"/>
      <c r="T13" s="106"/>
      <c r="U13" s="107"/>
      <c r="V13" s="9"/>
      <c r="W13" s="5"/>
      <c r="X13" s="3"/>
      <c r="Y13" s="22"/>
      <c r="AF13" s="94" t="s">
        <v>294</v>
      </c>
      <c r="AG13" s="95" t="s">
        <v>295</v>
      </c>
    </row>
    <row r="14" spans="1:33" ht="20.100000000000001" customHeight="1">
      <c r="A14" s="94" t="s">
        <v>275</v>
      </c>
      <c r="B14" s="95" t="s">
        <v>39</v>
      </c>
      <c r="D14" s="18" t="s">
        <v>36</v>
      </c>
      <c r="E14" s="7" t="s">
        <v>4</v>
      </c>
      <c r="F14" s="4" t="s">
        <v>5</v>
      </c>
      <c r="G14" s="8" t="s">
        <v>37</v>
      </c>
      <c r="H14" s="4" t="s">
        <v>7</v>
      </c>
      <c r="I14" s="16" t="s">
        <v>8</v>
      </c>
      <c r="J14" s="9"/>
      <c r="K14" s="5"/>
      <c r="L14" s="17" t="s">
        <v>9</v>
      </c>
      <c r="M14" s="22" t="s">
        <v>38</v>
      </c>
      <c r="N14" s="3" t="s">
        <v>39</v>
      </c>
      <c r="O14" s="3" t="s">
        <v>12</v>
      </c>
      <c r="Q14" s="7" t="s">
        <v>4</v>
      </c>
      <c r="R14" s="4" t="s">
        <v>5</v>
      </c>
      <c r="S14" s="8" t="s">
        <v>37</v>
      </c>
      <c r="T14" s="4" t="s">
        <v>7</v>
      </c>
      <c r="U14" s="16" t="s">
        <v>8</v>
      </c>
      <c r="V14" s="9"/>
      <c r="W14" s="5"/>
      <c r="X14" s="17" t="s">
        <v>9</v>
      </c>
      <c r="Y14" s="22" t="s">
        <v>38</v>
      </c>
      <c r="AF14" s="94" t="s">
        <v>275</v>
      </c>
      <c r="AG14" s="95" t="s">
        <v>39</v>
      </c>
    </row>
    <row r="15" spans="1:33" ht="20.100000000000001" customHeight="1">
      <c r="A15" s="94" t="s">
        <v>276</v>
      </c>
      <c r="B15" s="95" t="s">
        <v>41</v>
      </c>
      <c r="D15" s="18" t="s">
        <v>40</v>
      </c>
      <c r="E15" s="7" t="s">
        <v>4</v>
      </c>
      <c r="F15" s="4" t="s">
        <v>5</v>
      </c>
      <c r="G15" s="8" t="s">
        <v>37</v>
      </c>
      <c r="H15" s="14" t="s">
        <v>13</v>
      </c>
      <c r="I15" s="16" t="s">
        <v>8</v>
      </c>
      <c r="J15" s="9"/>
      <c r="K15" s="5"/>
      <c r="L15" s="17" t="s">
        <v>14</v>
      </c>
      <c r="M15" s="22" t="s">
        <v>38</v>
      </c>
      <c r="N15" s="3" t="s">
        <v>41</v>
      </c>
      <c r="O15" s="3" t="s">
        <v>12</v>
      </c>
      <c r="Q15" s="7" t="s">
        <v>4</v>
      </c>
      <c r="R15" s="4" t="s">
        <v>5</v>
      </c>
      <c r="S15" s="8" t="s">
        <v>37</v>
      </c>
      <c r="T15" s="14" t="s">
        <v>13</v>
      </c>
      <c r="U15" s="16" t="s">
        <v>8</v>
      </c>
      <c r="V15" s="9"/>
      <c r="W15" s="5"/>
      <c r="X15" s="17" t="s">
        <v>14</v>
      </c>
      <c r="Y15" s="22" t="s">
        <v>38</v>
      </c>
      <c r="AF15" s="94" t="s">
        <v>276</v>
      </c>
      <c r="AG15" s="95" t="s">
        <v>41</v>
      </c>
    </row>
    <row r="16" spans="1:33" ht="20.100000000000001" customHeight="1">
      <c r="A16" s="94" t="s">
        <v>277</v>
      </c>
      <c r="B16" s="95" t="s">
        <v>43</v>
      </c>
      <c r="D16" s="18" t="s">
        <v>42</v>
      </c>
      <c r="E16" s="7" t="s">
        <v>4</v>
      </c>
      <c r="F16" s="4" t="s">
        <v>5</v>
      </c>
      <c r="G16" s="8" t="s">
        <v>37</v>
      </c>
      <c r="H16" s="14" t="s">
        <v>33</v>
      </c>
      <c r="I16" s="16" t="s">
        <v>8</v>
      </c>
      <c r="J16" s="9"/>
      <c r="K16" s="5"/>
      <c r="L16" s="3" t="s">
        <v>34</v>
      </c>
      <c r="M16" s="22" t="s">
        <v>38</v>
      </c>
      <c r="N16" s="3" t="s">
        <v>43</v>
      </c>
      <c r="O16" s="3" t="s">
        <v>12</v>
      </c>
      <c r="Q16" s="7" t="s">
        <v>4</v>
      </c>
      <c r="R16" s="4" t="s">
        <v>5</v>
      </c>
      <c r="S16" s="8" t="s">
        <v>37</v>
      </c>
      <c r="T16" s="14" t="s">
        <v>33</v>
      </c>
      <c r="U16" s="16" t="s">
        <v>8</v>
      </c>
      <c r="V16" s="9"/>
      <c r="W16" s="5"/>
      <c r="X16" s="3" t="s">
        <v>34</v>
      </c>
      <c r="Y16" s="22" t="s">
        <v>38</v>
      </c>
      <c r="AF16" s="94" t="s">
        <v>277</v>
      </c>
      <c r="AG16" s="95" t="s">
        <v>43</v>
      </c>
    </row>
    <row r="17" spans="1:33" ht="20.100000000000001" customHeight="1">
      <c r="A17" s="29" t="s">
        <v>285</v>
      </c>
      <c r="B17" s="30" t="s">
        <v>47</v>
      </c>
      <c r="D17" s="18" t="s">
        <v>44</v>
      </c>
      <c r="E17" s="7" t="s">
        <v>4</v>
      </c>
      <c r="F17" s="4" t="s">
        <v>5</v>
      </c>
      <c r="G17" s="8" t="s">
        <v>45</v>
      </c>
      <c r="H17" s="4" t="s">
        <v>7</v>
      </c>
      <c r="I17" s="16" t="s">
        <v>8</v>
      </c>
      <c r="J17" s="9"/>
      <c r="K17" s="5"/>
      <c r="L17" s="17" t="s">
        <v>9</v>
      </c>
      <c r="M17" s="22" t="s">
        <v>46</v>
      </c>
      <c r="N17" s="3" t="s">
        <v>47</v>
      </c>
      <c r="O17" s="3" t="s">
        <v>12</v>
      </c>
      <c r="Q17" s="7" t="s">
        <v>4</v>
      </c>
      <c r="R17" s="4" t="s">
        <v>5</v>
      </c>
      <c r="S17" s="8" t="s">
        <v>45</v>
      </c>
      <c r="T17" s="4" t="s">
        <v>7</v>
      </c>
      <c r="U17" s="16" t="s">
        <v>8</v>
      </c>
      <c r="V17" s="9"/>
      <c r="W17" s="5"/>
      <c r="X17" s="17" t="s">
        <v>9</v>
      </c>
      <c r="Y17" s="22" t="s">
        <v>46</v>
      </c>
      <c r="AF17" s="94" t="s">
        <v>151</v>
      </c>
      <c r="AG17" s="95" t="s">
        <v>79</v>
      </c>
    </row>
    <row r="18" spans="1:33" ht="20.100000000000001" customHeight="1">
      <c r="A18" s="29" t="s">
        <v>284</v>
      </c>
      <c r="B18" s="30" t="s">
        <v>49</v>
      </c>
      <c r="D18" s="18" t="s">
        <v>48</v>
      </c>
      <c r="E18" s="7" t="s">
        <v>4</v>
      </c>
      <c r="F18" s="4" t="s">
        <v>5</v>
      </c>
      <c r="G18" s="8" t="s">
        <v>45</v>
      </c>
      <c r="H18" s="14" t="s">
        <v>13</v>
      </c>
      <c r="I18" s="16" t="s">
        <v>8</v>
      </c>
      <c r="J18" s="9"/>
      <c r="K18" s="5"/>
      <c r="L18" s="17" t="s">
        <v>14</v>
      </c>
      <c r="M18" s="22" t="s">
        <v>46</v>
      </c>
      <c r="N18" s="3" t="s">
        <v>49</v>
      </c>
      <c r="O18" s="3" t="s">
        <v>12</v>
      </c>
      <c r="Q18" s="7" t="s">
        <v>4</v>
      </c>
      <c r="R18" s="4" t="s">
        <v>5</v>
      </c>
      <c r="S18" s="8" t="s">
        <v>45</v>
      </c>
      <c r="T18" s="14" t="s">
        <v>13</v>
      </c>
      <c r="U18" s="16" t="s">
        <v>8</v>
      </c>
      <c r="V18" s="9"/>
      <c r="W18" s="5"/>
      <c r="X18" s="17" t="s">
        <v>14</v>
      </c>
      <c r="Y18" s="22" t="s">
        <v>46</v>
      </c>
      <c r="AF18" s="94" t="s">
        <v>152</v>
      </c>
      <c r="AG18" s="95" t="s">
        <v>81</v>
      </c>
    </row>
    <row r="19" spans="1:33" ht="20.100000000000001" customHeight="1">
      <c r="A19" s="29" t="s">
        <v>286</v>
      </c>
      <c r="B19" s="30" t="s">
        <v>51</v>
      </c>
      <c r="D19" s="18" t="s">
        <v>50</v>
      </c>
      <c r="E19" s="7" t="s">
        <v>4</v>
      </c>
      <c r="F19" s="4" t="s">
        <v>5</v>
      </c>
      <c r="G19" s="8" t="s">
        <v>45</v>
      </c>
      <c r="H19" s="14" t="s">
        <v>16</v>
      </c>
      <c r="I19" s="16" t="s">
        <v>8</v>
      </c>
      <c r="J19" s="9"/>
      <c r="K19" s="5"/>
      <c r="L19" s="17" t="s">
        <v>17</v>
      </c>
      <c r="M19" s="22" t="s">
        <v>46</v>
      </c>
      <c r="N19" s="3" t="s">
        <v>51</v>
      </c>
      <c r="O19" s="3" t="s">
        <v>12</v>
      </c>
      <c r="Q19" s="7" t="s">
        <v>4</v>
      </c>
      <c r="R19" s="4" t="s">
        <v>5</v>
      </c>
      <c r="S19" s="8" t="s">
        <v>45</v>
      </c>
      <c r="T19" s="14" t="s">
        <v>16</v>
      </c>
      <c r="U19" s="16" t="s">
        <v>8</v>
      </c>
      <c r="V19" s="9"/>
      <c r="W19" s="5"/>
      <c r="X19" s="17" t="s">
        <v>17</v>
      </c>
      <c r="Y19" s="22" t="s">
        <v>46</v>
      </c>
      <c r="AF19" s="94" t="s">
        <v>153</v>
      </c>
      <c r="AG19" s="95" t="s">
        <v>83</v>
      </c>
    </row>
    <row r="20" spans="1:33" ht="20.100000000000001" customHeight="1">
      <c r="A20" s="29" t="s">
        <v>287</v>
      </c>
      <c r="B20" s="30" t="s">
        <v>53</v>
      </c>
      <c r="D20" s="18" t="s">
        <v>52</v>
      </c>
      <c r="E20" s="7" t="s">
        <v>4</v>
      </c>
      <c r="F20" s="4" t="s">
        <v>5</v>
      </c>
      <c r="G20" s="8" t="s">
        <v>45</v>
      </c>
      <c r="H20" s="14" t="s">
        <v>33</v>
      </c>
      <c r="I20" s="16" t="s">
        <v>8</v>
      </c>
      <c r="J20" s="9"/>
      <c r="K20" s="5"/>
      <c r="L20" s="3" t="s">
        <v>34</v>
      </c>
      <c r="M20" s="22" t="s">
        <v>46</v>
      </c>
      <c r="N20" s="3" t="s">
        <v>53</v>
      </c>
      <c r="O20" s="3" t="s">
        <v>12</v>
      </c>
      <c r="Q20" s="7" t="s">
        <v>4</v>
      </c>
      <c r="R20" s="4" t="s">
        <v>5</v>
      </c>
      <c r="S20" s="8" t="s">
        <v>45</v>
      </c>
      <c r="T20" s="14" t="s">
        <v>33</v>
      </c>
      <c r="U20" s="16" t="s">
        <v>8</v>
      </c>
      <c r="V20" s="9"/>
      <c r="W20" s="5"/>
      <c r="X20" s="3" t="s">
        <v>34</v>
      </c>
      <c r="Y20" s="22" t="s">
        <v>46</v>
      </c>
      <c r="AF20" s="94" t="s">
        <v>154</v>
      </c>
      <c r="AG20" s="95" t="s">
        <v>85</v>
      </c>
    </row>
    <row r="21" spans="1:33" ht="20.100000000000001" customHeight="1">
      <c r="A21" s="29" t="s">
        <v>288</v>
      </c>
      <c r="B21" s="30" t="s">
        <v>57</v>
      </c>
      <c r="D21" s="18" t="s">
        <v>54</v>
      </c>
      <c r="E21" s="7" t="s">
        <v>4</v>
      </c>
      <c r="F21" s="4" t="s">
        <v>5</v>
      </c>
      <c r="G21" s="8" t="s">
        <v>45</v>
      </c>
      <c r="H21" s="14" t="s">
        <v>55</v>
      </c>
      <c r="I21" s="16" t="s">
        <v>8</v>
      </c>
      <c r="J21" s="9"/>
      <c r="K21" s="5"/>
      <c r="L21" s="17" t="s">
        <v>56</v>
      </c>
      <c r="M21" s="22" t="s">
        <v>46</v>
      </c>
      <c r="N21" s="3" t="s">
        <v>57</v>
      </c>
      <c r="O21" s="3" t="s">
        <v>12</v>
      </c>
      <c r="Q21" s="7" t="s">
        <v>4</v>
      </c>
      <c r="R21" s="4" t="s">
        <v>5</v>
      </c>
      <c r="S21" s="8" t="s">
        <v>45</v>
      </c>
      <c r="T21" s="14" t="s">
        <v>55</v>
      </c>
      <c r="U21" s="16" t="s">
        <v>8</v>
      </c>
      <c r="V21" s="9"/>
      <c r="W21" s="5"/>
      <c r="X21" s="17" t="s">
        <v>56</v>
      </c>
      <c r="Y21" s="22" t="s">
        <v>46</v>
      </c>
      <c r="AF21" s="29" t="s">
        <v>155</v>
      </c>
      <c r="AG21" s="23" t="s">
        <v>99</v>
      </c>
    </row>
    <row r="22" spans="1:33" ht="20.100000000000001" customHeight="1">
      <c r="A22" s="29" t="s">
        <v>289</v>
      </c>
      <c r="B22" s="30" t="s">
        <v>61</v>
      </c>
      <c r="D22" s="18" t="s">
        <v>58</v>
      </c>
      <c r="E22" s="7" t="s">
        <v>4</v>
      </c>
      <c r="F22" s="4" t="s">
        <v>5</v>
      </c>
      <c r="G22" s="8" t="s">
        <v>45</v>
      </c>
      <c r="H22" s="14" t="s">
        <v>59</v>
      </c>
      <c r="I22" s="16" t="s">
        <v>8</v>
      </c>
      <c r="J22" s="9"/>
      <c r="K22" s="5"/>
      <c r="L22" s="17" t="s">
        <v>60</v>
      </c>
      <c r="M22" s="22" t="s">
        <v>46</v>
      </c>
      <c r="N22" s="3" t="s">
        <v>61</v>
      </c>
      <c r="O22" s="3" t="s">
        <v>12</v>
      </c>
      <c r="Q22" s="7" t="s">
        <v>4</v>
      </c>
      <c r="R22" s="4" t="s">
        <v>5</v>
      </c>
      <c r="S22" s="8" t="s">
        <v>45</v>
      </c>
      <c r="T22" s="14" t="s">
        <v>59</v>
      </c>
      <c r="U22" s="16" t="s">
        <v>8</v>
      </c>
      <c r="V22" s="9"/>
      <c r="W22" s="5"/>
      <c r="X22" s="17" t="s">
        <v>60</v>
      </c>
      <c r="Y22" s="22" t="s">
        <v>46</v>
      </c>
      <c r="AF22" s="29" t="s">
        <v>156</v>
      </c>
      <c r="AG22" s="23" t="s">
        <v>101</v>
      </c>
    </row>
    <row r="23" spans="1:33" ht="20.100000000000001" customHeight="1">
      <c r="A23" s="29" t="s">
        <v>290</v>
      </c>
      <c r="B23" s="30" t="s">
        <v>65</v>
      </c>
      <c r="D23" s="18" t="s">
        <v>62</v>
      </c>
      <c r="E23" s="7" t="s">
        <v>4</v>
      </c>
      <c r="F23" s="4" t="s">
        <v>5</v>
      </c>
      <c r="G23" s="8" t="s">
        <v>45</v>
      </c>
      <c r="H23" s="14" t="s">
        <v>63</v>
      </c>
      <c r="I23" s="16" t="s">
        <v>8</v>
      </c>
      <c r="J23" s="9"/>
      <c r="K23" s="5"/>
      <c r="L23" s="17" t="s">
        <v>64</v>
      </c>
      <c r="M23" s="22" t="s">
        <v>46</v>
      </c>
      <c r="N23" s="3" t="s">
        <v>65</v>
      </c>
      <c r="O23" s="3" t="s">
        <v>12</v>
      </c>
      <c r="Q23" s="7" t="s">
        <v>4</v>
      </c>
      <c r="R23" s="4" t="s">
        <v>5</v>
      </c>
      <c r="S23" s="8" t="s">
        <v>45</v>
      </c>
      <c r="T23" s="14" t="s">
        <v>63</v>
      </c>
      <c r="U23" s="16" t="s">
        <v>8</v>
      </c>
      <c r="V23" s="9"/>
      <c r="W23" s="5"/>
      <c r="X23" s="17" t="s">
        <v>64</v>
      </c>
      <c r="Y23" s="22" t="s">
        <v>46</v>
      </c>
      <c r="AF23" s="29" t="s">
        <v>157</v>
      </c>
      <c r="AG23" s="23" t="s">
        <v>103</v>
      </c>
    </row>
    <row r="24" spans="1:33" ht="20.100000000000001" customHeight="1">
      <c r="A24" s="29" t="s">
        <v>147</v>
      </c>
      <c r="B24" s="30" t="s">
        <v>69</v>
      </c>
      <c r="D24" s="18" t="s">
        <v>66</v>
      </c>
      <c r="E24" s="7" t="s">
        <v>4</v>
      </c>
      <c r="F24" s="4" t="s">
        <v>5</v>
      </c>
      <c r="G24" s="8" t="s">
        <v>67</v>
      </c>
      <c r="H24" s="14" t="s">
        <v>7</v>
      </c>
      <c r="I24" s="16" t="s">
        <v>8</v>
      </c>
      <c r="J24" s="9"/>
      <c r="K24" s="5"/>
      <c r="L24" s="17" t="s">
        <v>9</v>
      </c>
      <c r="M24" s="22" t="s">
        <v>68</v>
      </c>
      <c r="N24" s="3" t="s">
        <v>69</v>
      </c>
      <c r="O24" s="3" t="s">
        <v>12</v>
      </c>
      <c r="Q24" s="7" t="s">
        <v>4</v>
      </c>
      <c r="R24" s="4" t="s">
        <v>5</v>
      </c>
      <c r="S24" s="8" t="s">
        <v>67</v>
      </c>
      <c r="T24" s="14" t="s">
        <v>7</v>
      </c>
      <c r="U24" s="16" t="s">
        <v>8</v>
      </c>
      <c r="V24" s="9"/>
      <c r="W24" s="5"/>
      <c r="X24" s="17" t="s">
        <v>9</v>
      </c>
      <c r="Y24" s="22" t="s">
        <v>68</v>
      </c>
      <c r="AF24" s="29" t="s">
        <v>158</v>
      </c>
      <c r="AG24" s="23" t="s">
        <v>105</v>
      </c>
    </row>
    <row r="25" spans="1:33" ht="20.100000000000001" customHeight="1">
      <c r="A25" s="29" t="s">
        <v>148</v>
      </c>
      <c r="B25" s="30" t="s">
        <v>71</v>
      </c>
      <c r="D25" s="18" t="s">
        <v>70</v>
      </c>
      <c r="E25" s="7" t="s">
        <v>4</v>
      </c>
      <c r="F25" s="4" t="s">
        <v>5</v>
      </c>
      <c r="G25" s="8" t="s">
        <v>67</v>
      </c>
      <c r="H25" s="14" t="s">
        <v>13</v>
      </c>
      <c r="I25" s="16" t="s">
        <v>8</v>
      </c>
      <c r="J25" s="9"/>
      <c r="K25" s="5"/>
      <c r="L25" s="17" t="s">
        <v>14</v>
      </c>
      <c r="M25" s="22" t="s">
        <v>68</v>
      </c>
      <c r="N25" s="3" t="s">
        <v>71</v>
      </c>
      <c r="O25" s="3" t="s">
        <v>12</v>
      </c>
      <c r="Q25" s="7" t="s">
        <v>4</v>
      </c>
      <c r="R25" s="4" t="s">
        <v>5</v>
      </c>
      <c r="S25" s="8" t="s">
        <v>67</v>
      </c>
      <c r="T25" s="14" t="s">
        <v>13</v>
      </c>
      <c r="U25" s="16" t="s">
        <v>8</v>
      </c>
      <c r="V25" s="9"/>
      <c r="W25" s="5"/>
      <c r="X25" s="17" t="s">
        <v>14</v>
      </c>
      <c r="Y25" s="22" t="s">
        <v>68</v>
      </c>
      <c r="AF25" s="29" t="s">
        <v>159</v>
      </c>
      <c r="AG25" s="23" t="s">
        <v>107</v>
      </c>
    </row>
    <row r="26" spans="1:33" ht="20.100000000000001" customHeight="1">
      <c r="A26" s="29" t="s">
        <v>149</v>
      </c>
      <c r="B26" s="30" t="s">
        <v>73</v>
      </c>
      <c r="D26" s="18" t="s">
        <v>72</v>
      </c>
      <c r="E26" s="7" t="s">
        <v>4</v>
      </c>
      <c r="F26" s="4" t="s">
        <v>5</v>
      </c>
      <c r="G26" s="8" t="s">
        <v>67</v>
      </c>
      <c r="H26" s="14" t="s">
        <v>16</v>
      </c>
      <c r="I26" s="16" t="s">
        <v>8</v>
      </c>
      <c r="J26" s="9"/>
      <c r="K26" s="5"/>
      <c r="L26" s="17" t="s">
        <v>17</v>
      </c>
      <c r="M26" s="22" t="s">
        <v>68</v>
      </c>
      <c r="N26" s="3" t="s">
        <v>73</v>
      </c>
      <c r="O26" s="3" t="s">
        <v>12</v>
      </c>
      <c r="Q26" s="7" t="s">
        <v>4</v>
      </c>
      <c r="R26" s="4" t="s">
        <v>5</v>
      </c>
      <c r="S26" s="8" t="s">
        <v>67</v>
      </c>
      <c r="T26" s="14" t="s">
        <v>16</v>
      </c>
      <c r="U26" s="16" t="s">
        <v>8</v>
      </c>
      <c r="V26" s="9"/>
      <c r="W26" s="5"/>
      <c r="X26" s="17" t="s">
        <v>17</v>
      </c>
      <c r="Y26" s="22" t="s">
        <v>68</v>
      </c>
      <c r="AF26" s="29" t="s">
        <v>160</v>
      </c>
      <c r="AG26" s="23" t="s">
        <v>109</v>
      </c>
    </row>
    <row r="27" spans="1:33" ht="20.100000000000001" customHeight="1">
      <c r="A27" s="29" t="s">
        <v>150</v>
      </c>
      <c r="B27" s="30" t="s">
        <v>75</v>
      </c>
      <c r="D27" s="18" t="s">
        <v>74</v>
      </c>
      <c r="E27" s="7" t="s">
        <v>4</v>
      </c>
      <c r="F27" s="4" t="s">
        <v>5</v>
      </c>
      <c r="G27" s="8" t="s">
        <v>67</v>
      </c>
      <c r="H27" s="14" t="s">
        <v>33</v>
      </c>
      <c r="I27" s="16" t="s">
        <v>8</v>
      </c>
      <c r="J27" s="9"/>
      <c r="K27" s="5"/>
      <c r="L27" s="3" t="s">
        <v>34</v>
      </c>
      <c r="M27" s="22" t="s">
        <v>68</v>
      </c>
      <c r="N27" s="3" t="s">
        <v>75</v>
      </c>
      <c r="O27" s="3" t="s">
        <v>12</v>
      </c>
      <c r="Q27" s="7" t="s">
        <v>4</v>
      </c>
      <c r="R27" s="4" t="s">
        <v>5</v>
      </c>
      <c r="S27" s="8" t="s">
        <v>67</v>
      </c>
      <c r="T27" s="14" t="s">
        <v>33</v>
      </c>
      <c r="U27" s="16" t="s">
        <v>8</v>
      </c>
      <c r="V27" s="9"/>
      <c r="W27" s="5"/>
      <c r="X27" s="3" t="s">
        <v>34</v>
      </c>
      <c r="Y27" s="22" t="s">
        <v>68</v>
      </c>
      <c r="AF27" s="29" t="s">
        <v>161</v>
      </c>
      <c r="AG27" s="23" t="s">
        <v>111</v>
      </c>
    </row>
    <row r="28" spans="1:33" ht="20.100000000000001" customHeight="1">
      <c r="A28" s="94" t="s">
        <v>151</v>
      </c>
      <c r="B28" s="95" t="s">
        <v>79</v>
      </c>
      <c r="D28" s="18" t="s">
        <v>76</v>
      </c>
      <c r="E28" s="7" t="s">
        <v>4</v>
      </c>
      <c r="F28" s="4" t="s">
        <v>5</v>
      </c>
      <c r="G28" s="8" t="s">
        <v>77</v>
      </c>
      <c r="H28" s="14" t="s">
        <v>7</v>
      </c>
      <c r="I28" s="16" t="s">
        <v>8</v>
      </c>
      <c r="J28" s="9"/>
      <c r="K28" s="5"/>
      <c r="L28" s="17" t="s">
        <v>9</v>
      </c>
      <c r="M28" s="22" t="s">
        <v>78</v>
      </c>
      <c r="N28" s="3" t="s">
        <v>79</v>
      </c>
      <c r="O28" s="3" t="s">
        <v>12</v>
      </c>
      <c r="Q28" s="7" t="s">
        <v>4</v>
      </c>
      <c r="R28" s="4" t="s">
        <v>5</v>
      </c>
      <c r="S28" s="8" t="s">
        <v>77</v>
      </c>
      <c r="T28" s="14" t="s">
        <v>7</v>
      </c>
      <c r="U28" s="16" t="s">
        <v>8</v>
      </c>
      <c r="V28" s="9"/>
      <c r="W28" s="5"/>
      <c r="X28" s="17" t="s">
        <v>9</v>
      </c>
      <c r="Y28" s="22" t="s">
        <v>78</v>
      </c>
      <c r="AF28" s="29" t="s">
        <v>162</v>
      </c>
      <c r="AG28" s="23" t="s">
        <v>115</v>
      </c>
    </row>
    <row r="29" spans="1:33" ht="20.100000000000001" customHeight="1">
      <c r="A29" s="94" t="s">
        <v>152</v>
      </c>
      <c r="B29" s="95" t="s">
        <v>81</v>
      </c>
      <c r="D29" s="18" t="s">
        <v>80</v>
      </c>
      <c r="E29" s="7" t="s">
        <v>4</v>
      </c>
      <c r="F29" s="4" t="s">
        <v>5</v>
      </c>
      <c r="G29" s="8" t="s">
        <v>77</v>
      </c>
      <c r="H29" s="14" t="s">
        <v>13</v>
      </c>
      <c r="I29" s="16" t="s">
        <v>8</v>
      </c>
      <c r="J29" s="9"/>
      <c r="K29" s="5"/>
      <c r="L29" s="17" t="s">
        <v>14</v>
      </c>
      <c r="M29" s="22" t="s">
        <v>78</v>
      </c>
      <c r="N29" s="3" t="s">
        <v>81</v>
      </c>
      <c r="O29" s="3" t="s">
        <v>12</v>
      </c>
      <c r="Q29" s="7" t="s">
        <v>4</v>
      </c>
      <c r="R29" s="4" t="s">
        <v>5</v>
      </c>
      <c r="S29" s="8" t="s">
        <v>77</v>
      </c>
      <c r="T29" s="14" t="s">
        <v>13</v>
      </c>
      <c r="U29" s="16" t="s">
        <v>8</v>
      </c>
      <c r="V29" s="9"/>
      <c r="W29" s="5"/>
      <c r="X29" s="17" t="s">
        <v>14</v>
      </c>
      <c r="Y29" s="22" t="s">
        <v>78</v>
      </c>
      <c r="AF29" s="29" t="s">
        <v>163</v>
      </c>
      <c r="AG29" s="23" t="s">
        <v>119</v>
      </c>
    </row>
    <row r="30" spans="1:33" ht="20.100000000000001" customHeight="1">
      <c r="A30" s="94" t="s">
        <v>153</v>
      </c>
      <c r="B30" s="95" t="s">
        <v>83</v>
      </c>
      <c r="D30" s="18" t="s">
        <v>82</v>
      </c>
      <c r="E30" s="7" t="s">
        <v>4</v>
      </c>
      <c r="F30" s="4" t="s">
        <v>5</v>
      </c>
      <c r="G30" s="8" t="s">
        <v>77</v>
      </c>
      <c r="H30" s="14" t="s">
        <v>16</v>
      </c>
      <c r="I30" s="16" t="s">
        <v>8</v>
      </c>
      <c r="J30" s="9"/>
      <c r="K30" s="5"/>
      <c r="L30" s="17" t="s">
        <v>17</v>
      </c>
      <c r="M30" s="22" t="s">
        <v>78</v>
      </c>
      <c r="N30" s="3" t="s">
        <v>83</v>
      </c>
      <c r="O30" s="3" t="s">
        <v>12</v>
      </c>
      <c r="Q30" s="7" t="s">
        <v>4</v>
      </c>
      <c r="R30" s="4" t="s">
        <v>5</v>
      </c>
      <c r="S30" s="8" t="s">
        <v>77</v>
      </c>
      <c r="T30" s="14" t="s">
        <v>16</v>
      </c>
      <c r="U30" s="16" t="s">
        <v>8</v>
      </c>
      <c r="V30" s="9"/>
      <c r="W30" s="5"/>
      <c r="X30" s="17" t="s">
        <v>17</v>
      </c>
      <c r="Y30" s="22" t="s">
        <v>78</v>
      </c>
    </row>
    <row r="31" spans="1:33" ht="20.100000000000001" customHeight="1">
      <c r="A31" s="94" t="s">
        <v>154</v>
      </c>
      <c r="B31" s="95" t="s">
        <v>85</v>
      </c>
      <c r="D31" s="18" t="s">
        <v>84</v>
      </c>
      <c r="E31" s="7" t="s">
        <v>4</v>
      </c>
      <c r="F31" s="4" t="s">
        <v>5</v>
      </c>
      <c r="G31" s="8" t="s">
        <v>77</v>
      </c>
      <c r="H31" s="14" t="s">
        <v>33</v>
      </c>
      <c r="I31" s="16" t="s">
        <v>8</v>
      </c>
      <c r="J31" s="9"/>
      <c r="K31" s="5"/>
      <c r="L31" s="3" t="s">
        <v>34</v>
      </c>
      <c r="M31" s="22" t="s">
        <v>78</v>
      </c>
      <c r="N31" s="3" t="s">
        <v>85</v>
      </c>
      <c r="O31" s="3" t="s">
        <v>12</v>
      </c>
      <c r="Q31" s="7" t="s">
        <v>4</v>
      </c>
      <c r="R31" s="4" t="s">
        <v>5</v>
      </c>
      <c r="S31" s="8" t="s">
        <v>77</v>
      </c>
      <c r="T31" s="14" t="s">
        <v>33</v>
      </c>
      <c r="U31" s="16" t="s">
        <v>8</v>
      </c>
      <c r="V31" s="9"/>
      <c r="W31" s="5"/>
      <c r="X31" s="3" t="s">
        <v>34</v>
      </c>
      <c r="Y31" s="22" t="s">
        <v>78</v>
      </c>
    </row>
    <row r="32" spans="1:33" ht="20.100000000000001" customHeight="1">
      <c r="A32" s="29" t="s">
        <v>305</v>
      </c>
      <c r="B32" s="30" t="s">
        <v>89</v>
      </c>
      <c r="D32" s="18" t="s">
        <v>86</v>
      </c>
      <c r="E32" s="7" t="s">
        <v>4</v>
      </c>
      <c r="F32" s="4" t="s">
        <v>5</v>
      </c>
      <c r="G32" s="8" t="s">
        <v>87</v>
      </c>
      <c r="H32" s="14" t="s">
        <v>7</v>
      </c>
      <c r="I32" s="16" t="s">
        <v>8</v>
      </c>
      <c r="J32" s="9"/>
      <c r="K32" s="5"/>
      <c r="L32" s="17" t="s">
        <v>9</v>
      </c>
      <c r="M32" s="22" t="s">
        <v>88</v>
      </c>
      <c r="N32" s="3" t="s">
        <v>89</v>
      </c>
      <c r="O32" s="3" t="s">
        <v>12</v>
      </c>
      <c r="Q32" s="7" t="s">
        <v>4</v>
      </c>
      <c r="R32" s="4" t="s">
        <v>5</v>
      </c>
      <c r="S32" s="8" t="s">
        <v>87</v>
      </c>
      <c r="T32" s="14" t="s">
        <v>7</v>
      </c>
      <c r="U32" s="16" t="s">
        <v>8</v>
      </c>
      <c r="V32" s="9"/>
      <c r="W32" s="5"/>
      <c r="X32" s="17" t="s">
        <v>9</v>
      </c>
      <c r="Y32" s="22" t="s">
        <v>88</v>
      </c>
      <c r="AC32" s="2"/>
    </row>
    <row r="33" spans="1:25" ht="20.100000000000001" customHeight="1">
      <c r="A33" s="29" t="s">
        <v>306</v>
      </c>
      <c r="B33" s="30" t="s">
        <v>91</v>
      </c>
      <c r="D33" s="18" t="s">
        <v>90</v>
      </c>
      <c r="E33" s="7" t="s">
        <v>4</v>
      </c>
      <c r="F33" s="4" t="s">
        <v>5</v>
      </c>
      <c r="G33" s="8" t="s">
        <v>87</v>
      </c>
      <c r="H33" s="14" t="s">
        <v>13</v>
      </c>
      <c r="I33" s="16" t="s">
        <v>8</v>
      </c>
      <c r="J33" s="9"/>
      <c r="K33" s="5"/>
      <c r="L33" s="17" t="s">
        <v>14</v>
      </c>
      <c r="M33" s="22" t="s">
        <v>88</v>
      </c>
      <c r="N33" s="3" t="s">
        <v>91</v>
      </c>
      <c r="O33" s="3" t="s">
        <v>12</v>
      </c>
      <c r="Q33" s="7" t="s">
        <v>4</v>
      </c>
      <c r="R33" s="4" t="s">
        <v>5</v>
      </c>
      <c r="S33" s="8" t="s">
        <v>87</v>
      </c>
      <c r="T33" s="14" t="s">
        <v>13</v>
      </c>
      <c r="U33" s="16" t="s">
        <v>8</v>
      </c>
      <c r="V33" s="9"/>
      <c r="W33" s="5"/>
      <c r="X33" s="17" t="s">
        <v>14</v>
      </c>
      <c r="Y33" s="22" t="s">
        <v>88</v>
      </c>
    </row>
    <row r="34" spans="1:25" ht="20.100000000000001" customHeight="1">
      <c r="A34" s="29" t="s">
        <v>307</v>
      </c>
      <c r="B34" s="30" t="s">
        <v>93</v>
      </c>
      <c r="D34" s="18" t="s">
        <v>92</v>
      </c>
      <c r="E34" s="7" t="s">
        <v>4</v>
      </c>
      <c r="F34" s="4" t="s">
        <v>5</v>
      </c>
      <c r="G34" s="8" t="s">
        <v>87</v>
      </c>
      <c r="H34" s="14" t="s">
        <v>16</v>
      </c>
      <c r="I34" s="16" t="s">
        <v>8</v>
      </c>
      <c r="J34" s="9"/>
      <c r="K34" s="5"/>
      <c r="L34" s="17" t="s">
        <v>17</v>
      </c>
      <c r="M34" s="22" t="s">
        <v>88</v>
      </c>
      <c r="N34" s="3" t="s">
        <v>93</v>
      </c>
      <c r="O34" s="3" t="s">
        <v>12</v>
      </c>
      <c r="Q34" s="7" t="s">
        <v>4</v>
      </c>
      <c r="R34" s="4" t="s">
        <v>5</v>
      </c>
      <c r="S34" s="8" t="s">
        <v>87</v>
      </c>
      <c r="T34" s="14" t="s">
        <v>16</v>
      </c>
      <c r="U34" s="16" t="s">
        <v>8</v>
      </c>
      <c r="V34" s="9"/>
      <c r="W34" s="5"/>
      <c r="X34" s="17" t="s">
        <v>17</v>
      </c>
      <c r="Y34" s="22" t="s">
        <v>88</v>
      </c>
    </row>
    <row r="35" spans="1:25" ht="20.100000000000001" customHeight="1">
      <c r="A35" s="29" t="s">
        <v>308</v>
      </c>
      <c r="B35" s="30" t="s">
        <v>95</v>
      </c>
      <c r="D35" s="18" t="s">
        <v>94</v>
      </c>
      <c r="E35" s="7" t="s">
        <v>4</v>
      </c>
      <c r="F35" s="4" t="s">
        <v>5</v>
      </c>
      <c r="G35" s="8" t="s">
        <v>87</v>
      </c>
      <c r="H35" s="14" t="s">
        <v>33</v>
      </c>
      <c r="I35" s="16" t="s">
        <v>8</v>
      </c>
      <c r="J35" s="9"/>
      <c r="K35" s="5"/>
      <c r="L35" s="3" t="s">
        <v>34</v>
      </c>
      <c r="M35" s="22" t="s">
        <v>88</v>
      </c>
      <c r="N35" s="3" t="s">
        <v>95</v>
      </c>
      <c r="O35" s="3" t="s">
        <v>12</v>
      </c>
      <c r="Q35" s="7" t="s">
        <v>4</v>
      </c>
      <c r="R35" s="4" t="s">
        <v>5</v>
      </c>
      <c r="S35" s="8" t="s">
        <v>87</v>
      </c>
      <c r="T35" s="14" t="s">
        <v>33</v>
      </c>
      <c r="U35" s="16" t="s">
        <v>8</v>
      </c>
      <c r="V35" s="9"/>
      <c r="W35" s="5"/>
      <c r="X35" s="3" t="s">
        <v>34</v>
      </c>
      <c r="Y35" s="22" t="s">
        <v>88</v>
      </c>
    </row>
    <row r="36" spans="1:25" ht="20.100000000000001" customHeight="1">
      <c r="A36" s="29" t="s">
        <v>155</v>
      </c>
      <c r="B36" s="23" t="s">
        <v>99</v>
      </c>
      <c r="D36" s="18" t="s">
        <v>96</v>
      </c>
      <c r="E36" s="7" t="s">
        <v>4</v>
      </c>
      <c r="F36" s="4" t="s">
        <v>5</v>
      </c>
      <c r="G36" s="8" t="s">
        <v>97</v>
      </c>
      <c r="H36" s="14" t="s">
        <v>7</v>
      </c>
      <c r="I36" s="16" t="s">
        <v>8</v>
      </c>
      <c r="J36" s="9"/>
      <c r="K36" s="5"/>
      <c r="L36" s="17" t="s">
        <v>9</v>
      </c>
      <c r="M36" s="22" t="s">
        <v>98</v>
      </c>
      <c r="N36" s="23" t="s">
        <v>99</v>
      </c>
      <c r="O36" s="3" t="s">
        <v>12</v>
      </c>
      <c r="Q36" s="7" t="s">
        <v>4</v>
      </c>
      <c r="R36" s="4" t="s">
        <v>5</v>
      </c>
      <c r="S36" s="8" t="s">
        <v>97</v>
      </c>
      <c r="T36" s="14" t="s">
        <v>7</v>
      </c>
      <c r="U36" s="16" t="s">
        <v>8</v>
      </c>
      <c r="V36" s="9"/>
      <c r="W36" s="5"/>
      <c r="X36" s="17" t="s">
        <v>9</v>
      </c>
      <c r="Y36" s="22" t="s">
        <v>98</v>
      </c>
    </row>
    <row r="37" spans="1:25" ht="20.100000000000001" customHeight="1">
      <c r="A37" s="29" t="s">
        <v>156</v>
      </c>
      <c r="B37" s="23" t="s">
        <v>101</v>
      </c>
      <c r="D37" s="18" t="s">
        <v>100</v>
      </c>
      <c r="E37" s="7" t="s">
        <v>4</v>
      </c>
      <c r="F37" s="4" t="s">
        <v>5</v>
      </c>
      <c r="G37" s="8" t="s">
        <v>97</v>
      </c>
      <c r="H37" s="14" t="s">
        <v>13</v>
      </c>
      <c r="I37" s="16" t="s">
        <v>8</v>
      </c>
      <c r="J37" s="9"/>
      <c r="K37" s="5"/>
      <c r="L37" s="17" t="s">
        <v>14</v>
      </c>
      <c r="M37" s="22" t="s">
        <v>98</v>
      </c>
      <c r="N37" s="23" t="s">
        <v>101</v>
      </c>
      <c r="O37" s="3" t="s">
        <v>12</v>
      </c>
      <c r="Q37" s="7" t="s">
        <v>4</v>
      </c>
      <c r="R37" s="4" t="s">
        <v>5</v>
      </c>
      <c r="S37" s="8" t="s">
        <v>97</v>
      </c>
      <c r="T37" s="14" t="s">
        <v>13</v>
      </c>
      <c r="U37" s="16" t="s">
        <v>8</v>
      </c>
      <c r="V37" s="9"/>
      <c r="W37" s="5"/>
      <c r="X37" s="17" t="s">
        <v>14</v>
      </c>
      <c r="Y37" s="22" t="s">
        <v>98</v>
      </c>
    </row>
    <row r="38" spans="1:25" ht="20.100000000000001" customHeight="1">
      <c r="A38" s="29" t="s">
        <v>157</v>
      </c>
      <c r="B38" s="23" t="s">
        <v>103</v>
      </c>
      <c r="D38" s="18" t="s">
        <v>102</v>
      </c>
      <c r="E38" s="7" t="s">
        <v>4</v>
      </c>
      <c r="F38" s="4" t="s">
        <v>5</v>
      </c>
      <c r="G38" s="8" t="s">
        <v>97</v>
      </c>
      <c r="H38" s="14" t="s">
        <v>16</v>
      </c>
      <c r="I38" s="16" t="s">
        <v>8</v>
      </c>
      <c r="J38" s="9"/>
      <c r="K38" s="5"/>
      <c r="L38" s="17" t="s">
        <v>17</v>
      </c>
      <c r="M38" s="22" t="s">
        <v>98</v>
      </c>
      <c r="N38" s="23" t="s">
        <v>103</v>
      </c>
      <c r="O38" s="3" t="s">
        <v>12</v>
      </c>
      <c r="Q38" s="7" t="s">
        <v>4</v>
      </c>
      <c r="R38" s="4" t="s">
        <v>5</v>
      </c>
      <c r="S38" s="8" t="s">
        <v>97</v>
      </c>
      <c r="T38" s="14" t="s">
        <v>16</v>
      </c>
      <c r="U38" s="16" t="s">
        <v>8</v>
      </c>
      <c r="V38" s="9"/>
      <c r="W38" s="5"/>
      <c r="X38" s="17" t="s">
        <v>17</v>
      </c>
      <c r="Y38" s="22" t="s">
        <v>98</v>
      </c>
    </row>
    <row r="39" spans="1:25" ht="20.100000000000001" customHeight="1">
      <c r="A39" s="29" t="s">
        <v>158</v>
      </c>
      <c r="B39" s="23" t="s">
        <v>105</v>
      </c>
      <c r="D39" s="18" t="s">
        <v>104</v>
      </c>
      <c r="E39" s="7" t="s">
        <v>4</v>
      </c>
      <c r="F39" s="4" t="s">
        <v>5</v>
      </c>
      <c r="G39" s="8" t="s">
        <v>97</v>
      </c>
      <c r="H39" s="14" t="s">
        <v>33</v>
      </c>
      <c r="I39" s="16" t="s">
        <v>8</v>
      </c>
      <c r="J39" s="9"/>
      <c r="K39" s="5"/>
      <c r="L39" s="3" t="s">
        <v>34</v>
      </c>
      <c r="M39" s="22" t="s">
        <v>98</v>
      </c>
      <c r="N39" s="23" t="s">
        <v>105</v>
      </c>
      <c r="O39" s="3" t="s">
        <v>12</v>
      </c>
      <c r="Q39" s="7" t="s">
        <v>4</v>
      </c>
      <c r="R39" s="4" t="s">
        <v>5</v>
      </c>
      <c r="S39" s="8" t="s">
        <v>97</v>
      </c>
      <c r="T39" s="14" t="s">
        <v>33</v>
      </c>
      <c r="U39" s="16" t="s">
        <v>8</v>
      </c>
      <c r="V39" s="9"/>
      <c r="W39" s="5"/>
      <c r="X39" s="3" t="s">
        <v>34</v>
      </c>
      <c r="Y39" s="22" t="s">
        <v>98</v>
      </c>
    </row>
    <row r="40" spans="1:25" ht="20.100000000000001" customHeight="1">
      <c r="A40" s="29" t="s">
        <v>159</v>
      </c>
      <c r="B40" s="23" t="s">
        <v>107</v>
      </c>
      <c r="D40" s="18" t="s">
        <v>106</v>
      </c>
      <c r="E40" s="7" t="s">
        <v>4</v>
      </c>
      <c r="F40" s="4" t="s">
        <v>5</v>
      </c>
      <c r="G40" s="8" t="s">
        <v>97</v>
      </c>
      <c r="H40" s="14" t="s">
        <v>55</v>
      </c>
      <c r="I40" s="16" t="s">
        <v>8</v>
      </c>
      <c r="J40" s="9"/>
      <c r="K40" s="5"/>
      <c r="L40" s="17" t="s">
        <v>56</v>
      </c>
      <c r="M40" s="22" t="s">
        <v>98</v>
      </c>
      <c r="N40" s="23" t="s">
        <v>107</v>
      </c>
      <c r="O40" s="3" t="s">
        <v>12</v>
      </c>
      <c r="Q40" s="7" t="s">
        <v>4</v>
      </c>
      <c r="R40" s="4" t="s">
        <v>5</v>
      </c>
      <c r="S40" s="8" t="s">
        <v>97</v>
      </c>
      <c r="T40" s="14" t="s">
        <v>55</v>
      </c>
      <c r="U40" s="16" t="s">
        <v>8</v>
      </c>
      <c r="V40" s="9"/>
      <c r="W40" s="5"/>
      <c r="X40" s="17" t="s">
        <v>56</v>
      </c>
      <c r="Y40" s="22" t="s">
        <v>98</v>
      </c>
    </row>
    <row r="41" spans="1:25" ht="20.100000000000001" customHeight="1">
      <c r="A41" s="29" t="s">
        <v>160</v>
      </c>
      <c r="B41" s="23" t="s">
        <v>109</v>
      </c>
      <c r="D41" s="18" t="s">
        <v>108</v>
      </c>
      <c r="E41" s="7" t="s">
        <v>4</v>
      </c>
      <c r="F41" s="4" t="s">
        <v>5</v>
      </c>
      <c r="G41" s="8" t="s">
        <v>97</v>
      </c>
      <c r="H41" s="14" t="s">
        <v>59</v>
      </c>
      <c r="I41" s="16" t="s">
        <v>8</v>
      </c>
      <c r="J41" s="9"/>
      <c r="K41" s="5"/>
      <c r="L41" s="17" t="s">
        <v>60</v>
      </c>
      <c r="M41" s="22" t="s">
        <v>98</v>
      </c>
      <c r="N41" s="23" t="s">
        <v>109</v>
      </c>
      <c r="O41" s="3" t="s">
        <v>12</v>
      </c>
      <c r="Q41" s="7" t="s">
        <v>4</v>
      </c>
      <c r="R41" s="4" t="s">
        <v>5</v>
      </c>
      <c r="S41" s="8" t="s">
        <v>97</v>
      </c>
      <c r="T41" s="14" t="s">
        <v>59</v>
      </c>
      <c r="U41" s="16" t="s">
        <v>8</v>
      </c>
      <c r="V41" s="9"/>
      <c r="W41" s="5"/>
      <c r="X41" s="17" t="s">
        <v>60</v>
      </c>
      <c r="Y41" s="22" t="s">
        <v>98</v>
      </c>
    </row>
    <row r="42" spans="1:25" ht="20.100000000000001" customHeight="1">
      <c r="A42" s="29" t="s">
        <v>161</v>
      </c>
      <c r="B42" s="23" t="s">
        <v>111</v>
      </c>
      <c r="D42" s="18" t="s">
        <v>110</v>
      </c>
      <c r="E42" s="7" t="s">
        <v>4</v>
      </c>
      <c r="F42" s="4" t="s">
        <v>5</v>
      </c>
      <c r="G42" s="8" t="s">
        <v>97</v>
      </c>
      <c r="H42" s="14" t="s">
        <v>63</v>
      </c>
      <c r="I42" s="16" t="s">
        <v>8</v>
      </c>
      <c r="J42" s="9"/>
      <c r="K42" s="5"/>
      <c r="L42" s="17" t="s">
        <v>64</v>
      </c>
      <c r="M42" s="22" t="s">
        <v>98</v>
      </c>
      <c r="N42" s="23" t="s">
        <v>111</v>
      </c>
      <c r="O42" s="3" t="s">
        <v>12</v>
      </c>
      <c r="Q42" s="7" t="s">
        <v>4</v>
      </c>
      <c r="R42" s="4" t="s">
        <v>5</v>
      </c>
      <c r="S42" s="8" t="s">
        <v>97</v>
      </c>
      <c r="T42" s="14" t="s">
        <v>63</v>
      </c>
      <c r="U42" s="16" t="s">
        <v>8</v>
      </c>
      <c r="V42" s="9"/>
      <c r="W42" s="5"/>
      <c r="X42" s="17" t="s">
        <v>64</v>
      </c>
      <c r="Y42" s="22" t="s">
        <v>98</v>
      </c>
    </row>
    <row r="43" spans="1:25" ht="20.100000000000001" customHeight="1">
      <c r="A43" s="29" t="s">
        <v>162</v>
      </c>
      <c r="B43" s="23" t="s">
        <v>115</v>
      </c>
      <c r="D43" s="18" t="s">
        <v>112</v>
      </c>
      <c r="E43" s="7" t="s">
        <v>4</v>
      </c>
      <c r="F43" s="4" t="s">
        <v>5</v>
      </c>
      <c r="G43" s="8" t="s">
        <v>97</v>
      </c>
      <c r="H43" s="14" t="s">
        <v>113</v>
      </c>
      <c r="I43" s="16" t="s">
        <v>8</v>
      </c>
      <c r="J43" s="9"/>
      <c r="K43" s="5"/>
      <c r="L43" s="17" t="s">
        <v>114</v>
      </c>
      <c r="M43" s="22" t="s">
        <v>98</v>
      </c>
      <c r="N43" s="23" t="s">
        <v>115</v>
      </c>
      <c r="O43" s="3" t="s">
        <v>12</v>
      </c>
      <c r="Q43" s="7" t="s">
        <v>4</v>
      </c>
      <c r="R43" s="4" t="s">
        <v>5</v>
      </c>
      <c r="S43" s="8" t="s">
        <v>97</v>
      </c>
      <c r="T43" s="14" t="s">
        <v>113</v>
      </c>
      <c r="U43" s="16" t="s">
        <v>8</v>
      </c>
      <c r="V43" s="9"/>
      <c r="W43" s="5"/>
      <c r="X43" s="17" t="s">
        <v>114</v>
      </c>
      <c r="Y43" s="22" t="s">
        <v>98</v>
      </c>
    </row>
    <row r="44" spans="1:25" ht="20.100000000000001" customHeight="1">
      <c r="A44" s="29" t="s">
        <v>163</v>
      </c>
      <c r="B44" s="23" t="s">
        <v>119</v>
      </c>
      <c r="D44" s="18" t="s">
        <v>116</v>
      </c>
      <c r="E44" s="7" t="s">
        <v>4</v>
      </c>
      <c r="F44" s="4" t="s">
        <v>5</v>
      </c>
      <c r="G44" s="8" t="s">
        <v>97</v>
      </c>
      <c r="H44" s="14" t="s">
        <v>117</v>
      </c>
      <c r="I44" s="16" t="s">
        <v>8</v>
      </c>
      <c r="J44" s="9"/>
      <c r="K44" s="5"/>
      <c r="L44" s="17" t="s">
        <v>118</v>
      </c>
      <c r="M44" s="22" t="s">
        <v>98</v>
      </c>
      <c r="N44" s="23" t="s">
        <v>119</v>
      </c>
      <c r="O44" s="3" t="s">
        <v>12</v>
      </c>
      <c r="Q44" s="7" t="s">
        <v>4</v>
      </c>
      <c r="R44" s="4" t="s">
        <v>5</v>
      </c>
      <c r="S44" s="8" t="s">
        <v>97</v>
      </c>
      <c r="T44" s="14" t="s">
        <v>117</v>
      </c>
      <c r="U44" s="16" t="s">
        <v>8</v>
      </c>
      <c r="V44" s="9"/>
      <c r="W44" s="5"/>
      <c r="X44" s="17" t="s">
        <v>118</v>
      </c>
      <c r="Y44" s="22" t="s">
        <v>98</v>
      </c>
    </row>
  </sheetData>
  <sheetProtection algorithmName="SHA-512" hashValue="z+1ChKpinxoiCKDBEGJn+XpxoSWyDuSaAdd/Js4as0DHhUbOZE9a5BMNNbu9u1m/Gdp5OkFSkBnm4IgK+th6iA==" saltValue="psNFBlNupaaWuQ8YP5aiGQ=="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2A38261ED17F84185659532A84A8484" ma:contentTypeVersion="1" ma:contentTypeDescription="Create a new document." ma:contentTypeScope="" ma:versionID="860e80752a01bb5c5abee1dd0e8c2a90">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9105C13-3DF3-4A02-9207-86E3E97C780F}"/>
</file>

<file path=customXml/itemProps2.xml><?xml version="1.0" encoding="utf-8"?>
<ds:datastoreItem xmlns:ds="http://schemas.openxmlformats.org/officeDocument/2006/customXml" ds:itemID="{57E1FB4B-B97A-43B5-A91E-8397C321B606}"/>
</file>

<file path=customXml/itemProps3.xml><?xml version="1.0" encoding="utf-8"?>
<ds:datastoreItem xmlns:ds="http://schemas.openxmlformats.org/officeDocument/2006/customXml" ds:itemID="{C270446B-5F50-42C6-9ABE-94B48561AE3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36</vt:i4>
      </vt:variant>
    </vt:vector>
  </HeadingPairs>
  <TitlesOfParts>
    <vt:vector size="43" baseType="lpstr">
      <vt:lpstr>Provider Instructions</vt:lpstr>
      <vt:lpstr>1 Provider Wrap Request</vt:lpstr>
      <vt:lpstr>2 Div. Approval of Wrap Request</vt:lpstr>
      <vt:lpstr>3 Pmt Request and Approval</vt:lpstr>
      <vt:lpstr>Sheet1</vt:lpstr>
      <vt:lpstr>Tasks</vt:lpstr>
      <vt:lpstr>Services and Codes</vt:lpstr>
      <vt:lpstr>Medical</vt:lpstr>
      <vt:lpstr>Other</vt:lpstr>
      <vt:lpstr>'1 Provider Wrap Request'!Print_Area</vt:lpstr>
      <vt:lpstr>'2 Div. Approval of Wrap Request'!Print_Area</vt:lpstr>
      <vt:lpstr>'Provider Instructions'!Print_Area</vt:lpstr>
      <vt:lpstr>'1 Provider Wrap Request'!Print_Titles</vt:lpstr>
      <vt:lpstr>'2 Div. Approval of Wrap Request'!Print_Titles</vt:lpstr>
      <vt:lpstr>'3 Pmt Request and Approval'!Print_Titles</vt:lpstr>
      <vt:lpstr>'Provider Instructions'!Print_Titles</vt:lpstr>
      <vt:lpstr>Proc</vt:lpstr>
      <vt:lpstr>Proc1</vt:lpstr>
      <vt:lpstr>Proc2</vt:lpstr>
      <vt:lpstr>Proc3</vt:lpstr>
      <vt:lpstr>Proc4</vt:lpstr>
      <vt:lpstr>Security</vt:lpstr>
      <vt:lpstr>Staffing</vt:lpstr>
      <vt:lpstr>Z9004CS</vt:lpstr>
      <vt:lpstr>Z9004IC</vt:lpstr>
      <vt:lpstr>Z9004PA</vt:lpstr>
      <vt:lpstr>Z9004RD</vt:lpstr>
      <vt:lpstr>Z9005CS</vt:lpstr>
      <vt:lpstr>Z9005IC</vt:lpstr>
      <vt:lpstr>Z9005RD</vt:lpstr>
      <vt:lpstr>Z9008CS</vt:lpstr>
      <vt:lpstr>Z9008IC</vt:lpstr>
      <vt:lpstr>Z9008PA</vt:lpstr>
      <vt:lpstr>Z9008RD</vt:lpstr>
      <vt:lpstr>Z9011CS</vt:lpstr>
      <vt:lpstr>Z9011IC</vt:lpstr>
      <vt:lpstr>Z9011OP</vt:lpstr>
      <vt:lpstr>Z9011PA</vt:lpstr>
      <vt:lpstr>Z9011PC</vt:lpstr>
      <vt:lpstr>Z9011PH</vt:lpstr>
      <vt:lpstr>Z9011RD</vt:lpstr>
      <vt:lpstr>Z9011SD</vt:lpstr>
      <vt:lpstr>Z9011SE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Stephen Adams</dc:creator>
  <cp:lastModifiedBy>Wapner, Karen</cp:lastModifiedBy>
  <cp:lastPrinted>2018-05-29T14:41:38Z</cp:lastPrinted>
  <dcterms:created xsi:type="dcterms:W3CDTF">2017-06-21T14:33:27Z</dcterms:created>
  <dcterms:modified xsi:type="dcterms:W3CDTF">2019-03-29T17:06:14Z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0x010100B2A38261ED17F84185659532A84A8484</vt:lpwstr>
  </property>
</Properties>
</file>